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6605" windowHeight="9435" firstSheet="5" activeTab="5"/>
  </bookViews>
  <sheets>
    <sheet name="Instructions" sheetId="1" r:id="rId1"/>
    <sheet name="Single" sheetId="2" r:id="rId2"/>
    <sheet name="Couple " sheetId="3" r:id="rId3"/>
    <sheet name="Spousal Refusal" sheetId="4" r:id="rId4"/>
    <sheet name="MBI-WPD Single" sheetId="5" r:id="rId5"/>
    <sheet name="MBI-WPD married" sheetId="6" r:id="rId6"/>
    <sheet name="spousal impoverishment" sheetId="7" r:id="rId7"/>
    <sheet name="Special Housing allowance" sheetId="8" r:id="rId8"/>
    <sheet name="Part D Premiums" sheetId="9" r:id="rId9"/>
  </sheets>
  <definedNames>
    <definedName name="_xlfn._FV" hidden="1">#NAME?</definedName>
    <definedName name="_xlnm.Print_Area" localSheetId="2">'Couple '!$A$1:$C$29</definedName>
    <definedName name="_xlnm.Print_Area" localSheetId="5">'MBI-WPD married'!$A$1:$F$27</definedName>
    <definedName name="_xlnm.Print_Area" localSheetId="1">'Single'!$A$1:$C$23</definedName>
    <definedName name="_xlnm.Print_Area" localSheetId="6">'spousal impoverishment'!$A$6:$B$48</definedName>
    <definedName name="_xlnm.Print_Area" localSheetId="3">'Spousal Refusal'!$A$3:$D$26</definedName>
  </definedNames>
  <calcPr fullCalcOnLoad="1"/>
</workbook>
</file>

<file path=xl/sharedStrings.xml><?xml version="1.0" encoding="utf-8"?>
<sst xmlns="http://schemas.openxmlformats.org/spreadsheetml/2006/main" count="487" uniqueCount="271">
  <si>
    <t>Income</t>
  </si>
  <si>
    <t>Deductions</t>
  </si>
  <si>
    <t>Total Monthly Deductions</t>
  </si>
  <si>
    <t>Community Spouse Monthly Income Allowance</t>
  </si>
  <si>
    <t>Pension</t>
  </si>
  <si>
    <t>Social Security</t>
  </si>
  <si>
    <t>Otherwise Available Income of Community Spouse</t>
  </si>
  <si>
    <t>INCOME</t>
  </si>
  <si>
    <t>Net Medicaid Countable Income</t>
  </si>
  <si>
    <t>Spend-down/Excess Income</t>
  </si>
  <si>
    <t>Medicaid Disregard</t>
  </si>
  <si>
    <t>Money to be deposited in SNT</t>
  </si>
  <si>
    <t>Notes</t>
  </si>
  <si>
    <t>Amount</t>
  </si>
  <si>
    <t xml:space="preserve"> </t>
  </si>
  <si>
    <t>Disregard</t>
  </si>
  <si>
    <t>Net countable earned income</t>
  </si>
  <si>
    <t>Wages  - gross</t>
  </si>
  <si>
    <t>Earned Income</t>
  </si>
  <si>
    <t>Unearned Income</t>
  </si>
  <si>
    <t>Wages - Gross</t>
  </si>
  <si>
    <t>Income Guideline for 2</t>
  </si>
  <si>
    <t>Gross earnings/mo.  (TYPE IN ACTUAL EARNINGS)</t>
  </si>
  <si>
    <t>Should be -0- if have Medicare Savings Program</t>
  </si>
  <si>
    <t>Gross Income minus Deductions</t>
  </si>
  <si>
    <t>Medicaid Budgeting -Couple</t>
  </si>
  <si>
    <t xml:space="preserve">Total Countable Income before deductions </t>
  </si>
  <si>
    <t xml:space="preserve">Contribution to Spouse </t>
  </si>
  <si>
    <t>Subtract earned income disregard</t>
  </si>
  <si>
    <t>remainder</t>
  </si>
  <si>
    <t>Total Deductions</t>
  </si>
  <si>
    <t>Medicaid Budgeting -Single</t>
  </si>
  <si>
    <t>applicant</t>
  </si>
  <si>
    <t>spouse</t>
  </si>
  <si>
    <t>Net countable earned Income - 1/2</t>
  </si>
  <si>
    <t xml:space="preserve">Community Spouse -  </t>
  </si>
  <si>
    <t>Amount CS is able to receive from Applicant's income</t>
  </si>
  <si>
    <t>Company Name</t>
  </si>
  <si>
    <t>Plan Name</t>
  </si>
  <si>
    <t>Benefit Type</t>
  </si>
  <si>
    <t>Annual Drug Deductible</t>
  </si>
  <si>
    <t>Contract ID</t>
  </si>
  <si>
    <t>Plan ID</t>
  </si>
  <si>
    <t>UnitedHealthcare</t>
  </si>
  <si>
    <t>Enhanced</t>
  </si>
  <si>
    <t>S5805</t>
  </si>
  <si>
    <t>001</t>
  </si>
  <si>
    <t>Basic</t>
  </si>
  <si>
    <t>S5921</t>
  </si>
  <si>
    <t>379</t>
  </si>
  <si>
    <t>382</t>
  </si>
  <si>
    <t>Cigna</t>
  </si>
  <si>
    <t>S5617</t>
  </si>
  <si>
    <t>Cigna Extra Rx (PDP)</t>
  </si>
  <si>
    <t>248</t>
  </si>
  <si>
    <t>Cigna Saver Rx (PDP)</t>
  </si>
  <si>
    <t>353</t>
  </si>
  <si>
    <t>Cigna Secure Rx (PDP)</t>
  </si>
  <si>
    <t>013</t>
  </si>
  <si>
    <t>Humana</t>
  </si>
  <si>
    <t>Humana Basic Rx Plan (PDP)</t>
  </si>
  <si>
    <t>S5552</t>
  </si>
  <si>
    <t>004</t>
  </si>
  <si>
    <t>Humana Premier Rx Plan (PDP)</t>
  </si>
  <si>
    <t>005</t>
  </si>
  <si>
    <t>Humana Walmart Value Rx Plan (PDP)</t>
  </si>
  <si>
    <t>006</t>
  </si>
  <si>
    <t>Aetna Medicare</t>
  </si>
  <si>
    <t>SilverScript Choice (PDP)</t>
  </si>
  <si>
    <t>S5601</t>
  </si>
  <si>
    <t>SilverScript Plus (PDP)</t>
  </si>
  <si>
    <t>007</t>
  </si>
  <si>
    <t>SilverScript SmartSaver (PDP)</t>
  </si>
  <si>
    <t>178</t>
  </si>
  <si>
    <t>Wellcare</t>
  </si>
  <si>
    <t>Wellcare Classic (PDP)</t>
  </si>
  <si>
    <t>S4802</t>
  </si>
  <si>
    <t>077</t>
  </si>
  <si>
    <t>Wellcare Medicare Rx Value Plus (PDP)</t>
  </si>
  <si>
    <t>206</t>
  </si>
  <si>
    <t>Wellcare Value Script (PDP)</t>
  </si>
  <si>
    <t>138</t>
  </si>
  <si>
    <t>Automatically subtracts earned income disregard</t>
  </si>
  <si>
    <t>Leave at -0- if in or requesting Medicare Savings Program</t>
  </si>
  <si>
    <t>https://q1medicare.com/2023/MedicareAdvantage-2023CHealthPlanMAPDHMOPPONewYork.php</t>
  </si>
  <si>
    <t>Part D or Medicare Advantage premium not subsidized with Extra Help</t>
  </si>
  <si>
    <t>For Part D plans, look up plan on Part D tab in this worksheet and enter amount from Column  D.  See note below for more info.*  For  Medicare Advantage plans - see note below**</t>
  </si>
  <si>
    <r>
      <rPr>
        <b/>
        <sz val="10"/>
        <rFont val="Arial"/>
        <family val="2"/>
      </rPr>
      <t>*Note re Part D subsidy</t>
    </r>
    <r>
      <rPr>
        <sz val="10"/>
        <rFont val="Arial"/>
        <family val="2"/>
      </rPr>
      <t xml:space="preserve">- All Medicaid recipients are automatically given the Low Income Susidy (LIS) or "Extra Help" for Medicare Part D.  This covers up to  $38.90 of Part D or Medicare Advantage premium (2023 benchmark rate).   The Part D tab in this worksheet shows stand-alone Part D plans, with the full premium in column E and the subsidized premium in Column D.  Enter the amount from Column D.   It does not work to simply subtract the benchmark amount ($38.90) from the full premium  for  "enhanced" plans. </t>
    </r>
  </si>
  <si>
    <t xml:space="preserve">*** https://www.health.ny.gov/health_care/medicaid/publications/docs/gis/02ma019.pdf </t>
  </si>
  <si>
    <t>****http://www.wnylc.com/health/entry/229/</t>
  </si>
  <si>
    <t>Social Security/pension - applicant</t>
  </si>
  <si>
    <t xml:space="preserve">Social Security/pension - spouse </t>
  </si>
  <si>
    <t>Wages  - gross (spouse and applicant)</t>
  </si>
  <si>
    <t>IRA RMD Required Minimum Distribution applicant</t>
  </si>
  <si>
    <t xml:space="preserve">IRA RMD - Spouse </t>
  </si>
  <si>
    <t xml:space="preserve">Medicare Part B Premium applicant </t>
  </si>
  <si>
    <t>Part D or Medicare Advantage premium not subsidized with Extra Help - applicant</t>
  </si>
  <si>
    <t>Part D or Medicare Advantage premium not subsidized with Extra Help - spouse</t>
  </si>
  <si>
    <t>For Part D plans, look up plan on Part D tab at end of  this worksheet and enter amount from Column D.  See note below for more info.*                                                        For  Medicare Advantage plans - see note below**</t>
  </si>
  <si>
    <t xml:space="preserve">Other Unearned Income </t>
  </si>
  <si>
    <t>IRA RMD Required Minimum Distribution</t>
  </si>
  <si>
    <t>Other unearned income</t>
  </si>
  <si>
    <t>Medicaid Budgeting -Spousal Refusal</t>
  </si>
  <si>
    <t xml:space="preserve">Incom of Applying Spouse ONLY </t>
  </si>
  <si>
    <t xml:space="preserve">Other unearned income (pension, etc.) </t>
  </si>
  <si>
    <t>Medigap premium applicant</t>
  </si>
  <si>
    <t>Medigap premium spouse</t>
  </si>
  <si>
    <t>Medigap premium</t>
  </si>
  <si>
    <t>Pro-rate if pay quarterly</t>
  </si>
  <si>
    <t>Other health insurance premiums (long term care, dental, vision, etc.)</t>
  </si>
  <si>
    <t>Other insurance premium (dental, LTC, etc)</t>
  </si>
  <si>
    <t>Other health insurance premiums (dental, LTC, etc)</t>
  </si>
  <si>
    <t>Deductions (Applicant's premiums only)</t>
  </si>
  <si>
    <t>For Part D plans, look up plan on Part D tab in this worksheet and enter amount from Column D.  See note below for more info.*  For  Medicare Advantage plans - see note below**</t>
  </si>
  <si>
    <t>IRA RMD or other unearned income</t>
  </si>
  <si>
    <t xml:space="preserve">Part D or Medicare Advantage premium not subsidized with Extra Help </t>
  </si>
  <si>
    <t>Total Amount CS is able to have (MMMNA)($3715.90 2023)</t>
  </si>
  <si>
    <t xml:space="preserve">      Other health insurance premium (LTC, vision, dental)</t>
  </si>
  <si>
    <t xml:space="preserve">Maximum Monthly Maintenance Needs Allowance (MMMNA)  </t>
  </si>
  <si>
    <t>IRA Required Minimum Distribution/Other income</t>
  </si>
  <si>
    <t>IRA Required Minimum Distribution</t>
  </si>
  <si>
    <t>Earned Income - gross monthly</t>
  </si>
  <si>
    <t>Note:  Earned income disregards used in community budgeting do not apply in this budgeting.</t>
  </si>
  <si>
    <t>Subtotal Gross Income</t>
  </si>
  <si>
    <t>Total unearned + Earned income</t>
  </si>
  <si>
    <t xml:space="preserve">Income- Monthly </t>
  </si>
  <si>
    <t>$ Applicant gets to keep (difference between income limit for 1 and 2)</t>
  </si>
  <si>
    <r>
      <rPr>
        <u val="single"/>
        <vertAlign val="superscript"/>
        <sz val="10"/>
        <color indexed="12"/>
        <rFont val="Arial"/>
        <family val="2"/>
      </rPr>
      <t xml:space="preserve"># </t>
    </r>
    <r>
      <rPr>
        <u val="single"/>
        <sz val="10"/>
        <color indexed="12"/>
        <rFont val="Arial"/>
        <family val="2"/>
      </rPr>
      <t>available at https://www.health.ny.gov/health_care/medicaid/publications/search_by_year.htm</t>
    </r>
  </si>
  <si>
    <t>Wages  - gross (if consumer &lt; 65 use MBI-WPD tab)</t>
  </si>
  <si>
    <t>Pooled Trust/SNT Deposit</t>
  </si>
  <si>
    <t>YELLOW</t>
  </si>
  <si>
    <t>PINK</t>
  </si>
  <si>
    <t>WHITE</t>
  </si>
  <si>
    <t>Color of cell</t>
  </si>
  <si>
    <t>You fill in the blank</t>
  </si>
  <si>
    <t xml:space="preserve"> Formula will auto-calculate - DO NOT TYPE OVER</t>
  </si>
  <si>
    <t>Do not type over these figures.</t>
  </si>
  <si>
    <t xml:space="preserve">Each tab is set to print out a budget. </t>
  </si>
  <si>
    <t>Deposited in SNT</t>
  </si>
  <si>
    <t>OPTION: Add Part B premium if want MSP (don't enter premium in Line 14)</t>
  </si>
  <si>
    <t>Counties</t>
  </si>
  <si>
    <t>Deduction</t>
  </si>
  <si>
    <t>Central</t>
  </si>
  <si>
    <t>Broome, Cayuga, Chenango, Cortland, Herkimer, Jefferson, Lewis, Madison, Oneida, Onondaga, Oswego, St. Lawrence, Tioga, Tompkins</t>
  </si>
  <si>
    <t>Long Island</t>
  </si>
  <si>
    <t>Nassau, Suffolk</t>
  </si>
  <si>
    <t>NYC</t>
  </si>
  <si>
    <t>Northeastern</t>
  </si>
  <si>
    <t>Albany, Clinton, Columbia, Delaware, Essex, Franklin, Fulton, Greene, Hamilton, Montgomery, Otsego, Rensselaer, Saratoga, Schenectady, Schoharie, Warren, Washington</t>
  </si>
  <si>
    <t>North Metropolitan</t>
  </si>
  <si>
    <t>Dutchess, Orange, Putnam, Rockland, Sullivan, Ulster, Westchester</t>
  </si>
  <si>
    <t>Rochester</t>
  </si>
  <si>
    <t>Chemung, Livingston, Monroe, Ontario, Schuyler, Seneca, Steuben, Wayne, Yates</t>
  </si>
  <si>
    <t>Western</t>
  </si>
  <si>
    <t>Allegany, Cattaraugus, Chautauqua, Erie, Genesee, Niagara, Orleans, Wyoming</t>
  </si>
  <si>
    <t xml:space="preserve">NYC 5 boroughs </t>
  </si>
  <si>
    <t xml:space="preserve">Medicare Part B Premium spouse  </t>
  </si>
  <si>
    <t>Region</t>
  </si>
  <si>
    <t>subtract $65</t>
  </si>
  <si>
    <t xml:space="preserve"> https://aspe.hhs.gov/topics/poverty-economic-mobility/poverty-guidelines</t>
  </si>
  <si>
    <t>Use B26 if under B45</t>
  </si>
  <si>
    <t>IRA RMD (Required Minimum Distribution)</t>
  </si>
  <si>
    <t>Other Unearned Income (Pension, etc)</t>
  </si>
  <si>
    <t>Medicare/Medigap Premium</t>
  </si>
  <si>
    <t>Income Guideline for 1</t>
  </si>
  <si>
    <t>Medigap Premium</t>
  </si>
  <si>
    <t>Other health insurance premiums (Long Term Care, Dental, Vision, Retiree, etc)</t>
  </si>
  <si>
    <t>Other Insurance Premiums (Long Term Care, Dental, Vision, Retiree, etc)</t>
  </si>
  <si>
    <t>Medicare Part B Premium ($174.70 -2024)</t>
  </si>
  <si>
    <t>Income Guideline for 1 (2024)</t>
  </si>
  <si>
    <r>
      <rPr>
        <b/>
        <sz val="10"/>
        <rFont val="Arial"/>
        <family val="2"/>
      </rPr>
      <t>*Note re Part D subsidy</t>
    </r>
    <r>
      <rPr>
        <sz val="10"/>
        <rFont val="Arial"/>
        <family val="2"/>
      </rPr>
      <t xml:space="preserve">- All Medicaid recipients are automatically given the Low Income Susidy (LIS) or "Extra Help" for Medicare Part D.  This covers up to  $48.72 of Part D or Medicare Advantage premium (2024 benchmark rate).   The Part D tab in this worksheet shows stand-alone Part D plans, with the full premium in column E and the subsidized premium in Column D.  Enter the amount from Column D.   It does not work to simply subtract the benchmark amount ($48.72) from the full premium  for  "enhanced" plans. </t>
    </r>
  </si>
  <si>
    <t>https://q1medicare.com/PartD-SearchMA-Medicare-2024PlanFinder.php</t>
  </si>
  <si>
    <r>
      <t xml:space="preserve">** </t>
    </r>
    <r>
      <rPr>
        <b/>
        <sz val="10"/>
        <rFont val="Arial"/>
        <family val="2"/>
      </rPr>
      <t xml:space="preserve">Medicare Advantage </t>
    </r>
    <r>
      <rPr>
        <sz val="10"/>
        <rFont val="Arial"/>
        <family val="2"/>
      </rPr>
      <t xml:space="preserve">premiums include both a Part C and Part D premium.  The  Extra Help or LIS subsidy only covers all or part of the Part D component.  To see what the premium will be with Extra Help, click on the link in the cell below.  Click on your </t>
    </r>
    <r>
      <rPr>
        <b/>
        <sz val="10"/>
        <rFont val="Arial"/>
        <family val="2"/>
      </rPr>
      <t>county</t>
    </r>
    <r>
      <rPr>
        <sz val="10"/>
        <rFont val="Arial"/>
        <family val="2"/>
      </rPr>
      <t>, then on the link with the number of Medicare Advantage plans in your county.  Scroll down to "</t>
    </r>
    <r>
      <rPr>
        <i/>
        <sz val="10"/>
        <rFont val="Arial"/>
        <family val="2"/>
      </rPr>
      <t>Choose Your Medicare Advantage Plan preferences</t>
    </r>
    <r>
      <rPr>
        <sz val="10"/>
        <rFont val="Arial"/>
        <family val="2"/>
      </rPr>
      <t xml:space="preserve">" and in </t>
    </r>
    <r>
      <rPr>
        <b/>
        <sz val="10"/>
        <rFont val="Arial"/>
        <family val="2"/>
      </rPr>
      <t xml:space="preserve">Show Premium with LIS Subsidy -- click YES.  </t>
    </r>
    <r>
      <rPr>
        <sz val="10"/>
        <rFont val="Arial"/>
        <family val="2"/>
      </rPr>
      <t xml:space="preserve">Scroll down to the end of the preferences and </t>
    </r>
    <r>
      <rPr>
        <b/>
        <sz val="10"/>
        <rFont val="Arial"/>
        <family val="2"/>
      </rPr>
      <t>CLICK on the green button to find plans</t>
    </r>
    <r>
      <rPr>
        <sz val="10"/>
        <rFont val="Arial"/>
        <family val="2"/>
      </rPr>
      <t xml:space="preserve">.  Scroll down to find your plan - be sure to check for exact plan name/ ID number.   Look in the box labeled </t>
    </r>
    <r>
      <rPr>
        <i/>
        <sz val="10"/>
        <rFont val="Arial"/>
        <family val="2"/>
      </rPr>
      <t xml:space="preserve">Monthly Premium (Parts C &amp; D)  100% LIS.  Note that </t>
    </r>
    <r>
      <rPr>
        <b/>
        <i/>
        <sz val="10"/>
        <rFont val="Arial"/>
        <family val="2"/>
      </rPr>
      <t>Dual-SNP plans</t>
    </r>
    <r>
      <rPr>
        <i/>
        <sz val="10"/>
        <rFont val="Arial"/>
        <family val="2"/>
      </rPr>
      <t xml:space="preserve"> are a type of Medicare Advantage Special Needs Plan that always have a -0- premium.   Only people with Medicaid may enroll in them.  </t>
    </r>
  </si>
  <si>
    <t>2024 - $2351</t>
  </si>
  <si>
    <t>Usually $174.70 (2024)  --Leave at -0- if in or requesting Medicare Savings Program</t>
  </si>
  <si>
    <t>Medicare Part B Premium ($174.70 - 2024)</t>
  </si>
  <si>
    <r>
      <t xml:space="preserve">** </t>
    </r>
    <r>
      <rPr>
        <b/>
        <sz val="10"/>
        <rFont val="Arial"/>
        <family val="2"/>
      </rPr>
      <t xml:space="preserve">Medicare Advantage </t>
    </r>
    <r>
      <rPr>
        <sz val="10"/>
        <rFont val="Arial"/>
        <family val="2"/>
      </rPr>
      <t xml:space="preserve">premiums include both a Part C and Part D premium.  The  Extra Help or LIS subsidy only covers all or part of the Part D component.  To see what the premium will be with Extra Help, click on the link in the cell below.  Click on your </t>
    </r>
    <r>
      <rPr>
        <b/>
        <sz val="10"/>
        <rFont val="Arial"/>
        <family val="2"/>
      </rPr>
      <t>county</t>
    </r>
    <r>
      <rPr>
        <sz val="10"/>
        <rFont val="Arial"/>
        <family val="2"/>
      </rPr>
      <t>, then on the link with the number of Medicare Advantage plans in your county.  Scroll down to "</t>
    </r>
    <r>
      <rPr>
        <i/>
        <sz val="10"/>
        <rFont val="Arial"/>
        <family val="2"/>
      </rPr>
      <t>Choose Your Medicare Advantage Plan preferences</t>
    </r>
    <r>
      <rPr>
        <sz val="10"/>
        <rFont val="Arial"/>
        <family val="2"/>
      </rPr>
      <t xml:space="preserve">" and in </t>
    </r>
    <r>
      <rPr>
        <b/>
        <sz val="10"/>
        <rFont val="Arial"/>
        <family val="2"/>
      </rPr>
      <t>Show Premium with LIS Subsidy</t>
    </r>
    <r>
      <rPr>
        <sz val="10"/>
        <rFont val="Arial"/>
        <family val="2"/>
      </rPr>
      <t xml:space="preserve"> -- click </t>
    </r>
    <r>
      <rPr>
        <b/>
        <sz val="10"/>
        <rFont val="Arial"/>
        <family val="2"/>
      </rPr>
      <t xml:space="preserve">YES.  </t>
    </r>
    <r>
      <rPr>
        <sz val="10"/>
        <rFont val="Arial"/>
        <family val="2"/>
      </rPr>
      <t xml:space="preserve">Scroll down to the end of the preferences and </t>
    </r>
    <r>
      <rPr>
        <b/>
        <sz val="10"/>
        <rFont val="Arial"/>
        <family val="2"/>
      </rPr>
      <t>CLICK on the green button to find plans</t>
    </r>
    <r>
      <rPr>
        <sz val="10"/>
        <rFont val="Arial"/>
        <family val="2"/>
      </rPr>
      <t xml:space="preserve">.  Scroll down to find your plan - be sure to check for exact plan name/ ID number.   Look in the box labeled </t>
    </r>
    <r>
      <rPr>
        <i/>
        <sz val="10"/>
        <rFont val="Arial"/>
        <family val="2"/>
      </rPr>
      <t xml:space="preserve">Monthly Premium (Parts C &amp; D)  100% LIS.  Note that </t>
    </r>
    <r>
      <rPr>
        <b/>
        <i/>
        <sz val="10"/>
        <rFont val="Arial"/>
        <family val="2"/>
      </rPr>
      <t>Dual-SNP plans</t>
    </r>
    <r>
      <rPr>
        <i/>
        <sz val="10"/>
        <rFont val="Arial"/>
        <family val="2"/>
      </rPr>
      <t xml:space="preserve"> are a type of Medicare Advantage Special Needs Plan that always have a -0- premium.   Only people with Medicaid may enroll in them.  </t>
    </r>
  </si>
  <si>
    <t>MBI-WPD Income Guideline  (2024)</t>
  </si>
  <si>
    <t>2024 = $3,138</t>
  </si>
  <si>
    <t>EARNED INCOME - gross wages</t>
  </si>
  <si>
    <t>UNEARNED INCOME - monthly</t>
  </si>
  <si>
    <r>
      <t xml:space="preserve">** </t>
    </r>
    <r>
      <rPr>
        <b/>
        <sz val="10"/>
        <rFont val="Arial"/>
        <family val="2"/>
      </rPr>
      <t xml:space="preserve">Medicare Advantage </t>
    </r>
    <r>
      <rPr>
        <sz val="10"/>
        <rFont val="Arial"/>
        <family val="2"/>
      </rPr>
      <t xml:space="preserve">premiums include both a Part C and Part D premium.  The  Extra Help or LIS subsidy only covers all or part of the Part D component.  To see what the premium will be with Extra Help, click on the link in the cell below.  Click on your </t>
    </r>
    <r>
      <rPr>
        <b/>
        <sz val="10"/>
        <rFont val="Arial"/>
        <family val="2"/>
      </rPr>
      <t>county</t>
    </r>
    <r>
      <rPr>
        <sz val="10"/>
        <rFont val="Arial"/>
        <family val="2"/>
      </rPr>
      <t>, then on the link with the number of Medicare Advantage plans in your county.  Scroll down to "</t>
    </r>
    <r>
      <rPr>
        <i/>
        <sz val="10"/>
        <rFont val="Arial"/>
        <family val="2"/>
      </rPr>
      <t>Choose Your Medicare Advantage Plan preferences</t>
    </r>
    <r>
      <rPr>
        <sz val="10"/>
        <rFont val="Arial"/>
        <family val="2"/>
      </rPr>
      <t xml:space="preserve">" and in </t>
    </r>
    <r>
      <rPr>
        <b/>
        <sz val="10"/>
        <rFont val="Arial"/>
        <family val="2"/>
      </rPr>
      <t>Show Premium with LIS Subsidy</t>
    </r>
    <r>
      <rPr>
        <sz val="10"/>
        <rFont val="Arial"/>
        <family val="2"/>
      </rPr>
      <t xml:space="preserve"> -- click </t>
    </r>
    <r>
      <rPr>
        <b/>
        <sz val="10"/>
        <rFont val="Arial"/>
        <family val="2"/>
      </rPr>
      <t xml:space="preserve">YES.  </t>
    </r>
    <r>
      <rPr>
        <sz val="10"/>
        <rFont val="Arial"/>
        <family val="2"/>
      </rPr>
      <t xml:space="preserve">Scroll down to the end of he preferences and </t>
    </r>
    <r>
      <rPr>
        <b/>
        <sz val="10"/>
        <rFont val="Arial"/>
        <family val="2"/>
      </rPr>
      <t>CLICK on the green button to find plans</t>
    </r>
    <r>
      <rPr>
        <sz val="10"/>
        <rFont val="Arial"/>
        <family val="2"/>
      </rPr>
      <t xml:space="preserve">.  Scroll down to find your plan - be sure to check for exact plan name/ ID number.   Look in the box labeled </t>
    </r>
    <r>
      <rPr>
        <i/>
        <sz val="10"/>
        <rFont val="Arial"/>
        <family val="2"/>
      </rPr>
      <t xml:space="preserve">Monthly Premium (Parts C &amp; D)  100% LIS.  Note that </t>
    </r>
    <r>
      <rPr>
        <b/>
        <i/>
        <sz val="10"/>
        <rFont val="Arial"/>
        <family val="2"/>
      </rPr>
      <t>Dual-SNP plans</t>
    </r>
    <r>
      <rPr>
        <i/>
        <sz val="10"/>
        <rFont val="Arial"/>
        <family val="2"/>
      </rPr>
      <t xml:space="preserve"> are a type of Medicare Advantage Special Needs Plan that always have a -0- premium.   Only people with Medicaid may enroll in them.  </t>
    </r>
  </si>
  <si>
    <t xml:space="preserve">2024 rates published in Attachment I  in GIS 24 MA/01  </t>
  </si>
  <si>
    <t>https://www.health.ny.gov/health_care/medicaid/publications/docs/gis/24ma01_att1.pdf</t>
  </si>
  <si>
    <t>2024 Guideline</t>
  </si>
  <si>
    <t>Pro-Rate RMD for 2024 divide annual RMD by 12</t>
  </si>
  <si>
    <t>also posted at  http://www.wnylc.com/health/entry/212/</t>
  </si>
  <si>
    <t>Special Housing Disregard -                      enter on Line 18</t>
  </si>
  <si>
    <t>For Part D plans*, look up plan on Part D tab in this worksheet and enter amount from Column  D.  Subsidy up to $48.72 (2024). For  Medicare Advantage plans - see note below**</t>
  </si>
  <si>
    <t>New York 2024 Medicare Part D Stand-Alone Prescription Drug Plans (15) - with changes from 2023 + Star Ratings</t>
  </si>
  <si>
    <t>Premium with Full Extra Help</t>
  </si>
  <si>
    <t>Monthly Drug Premium</t>
  </si>
  <si>
    <t>Premium 2023 - Compare</t>
  </si>
  <si>
    <t>2024 Star Rating Part D</t>
  </si>
  <si>
    <t>AARP Medicare Rx Preferred from UHC (PDP)</t>
  </si>
  <si>
    <t>AARP Medicare Rx Saver from UHC (PDP)</t>
  </si>
  <si>
    <t>AARP Medicare Rx Walgreens from UHC (PDP)</t>
  </si>
  <si>
    <t>no longer benchmark</t>
  </si>
  <si>
    <t>Benchmark rate (subsidy amount for people with Full Extra Help)</t>
  </si>
  <si>
    <t>Sourrce:</t>
  </si>
  <si>
    <t>https://www.cms.gov/medicare/coverage/prescription-drug-coverage</t>
  </si>
  <si>
    <t xml:space="preserve">Premiums with Extra Help from </t>
  </si>
  <si>
    <t>https://q1medicare.com/PartD-SearchPDPMedicare-2024PlanFinder.php?state=ny#results</t>
  </si>
  <si>
    <t xml:space="preserve">This version uses 2024 Federal Poverty Levels announced by CMS in January 2024 - </t>
  </si>
  <si>
    <t>Gross earnings/mo.  (weekly multiply x 4.3)(biweeky x 2.15)(semi-monthly x 2)</t>
  </si>
  <si>
    <t>Amount/Mo.</t>
  </si>
  <si>
    <t>Income (per month)</t>
  </si>
  <si>
    <t xml:space="preserve">pro-rate  - divide 2024 RMD by 12 </t>
  </si>
  <si>
    <t>Special Housing Allowance - Single Person</t>
  </si>
  <si>
    <t>Same as for applicant</t>
  </si>
  <si>
    <t>$</t>
  </si>
  <si>
    <t>Earned income disregard</t>
  </si>
  <si>
    <t>Divides cell C9 by 2</t>
  </si>
  <si>
    <t xml:space="preserve">pro-rate   - divide 2024 RMD by 12 for monthly income </t>
  </si>
  <si>
    <t>Divides cell D9 by 2</t>
  </si>
  <si>
    <t>B12 = Cell C11 divided by 2</t>
  </si>
  <si>
    <t xml:space="preserve">Pro-rate if pay quarterly, etc.  Must be monthly amount </t>
  </si>
  <si>
    <t>Cell B22 - B23 = Spend-down</t>
  </si>
  <si>
    <t>If want a $0 spend-down, enter same number as cell B24</t>
  </si>
  <si>
    <t xml:space="preserve">Spend-down Excess Income </t>
  </si>
  <si>
    <t>Medicaid Buy-In for Working People with Disabilities - SINGLE &lt; Age 65</t>
  </si>
  <si>
    <t xml:space="preserve">Not required to take RMD in MBI-WPD - but if you do - pro-rate  - divide 2024 RMD by 12  </t>
  </si>
  <si>
    <t>Wages  - gross - or other earned income</t>
  </si>
  <si>
    <t>total Countable Income (B11) minus Deductions (B19)</t>
  </si>
  <si>
    <t xml:space="preserve">If want a $0 spend-down, enter same number as cell B23 and/or reduce spend-down by purchasing Medigap or other insurance </t>
  </si>
  <si>
    <t>If want a $0 spend-down, should be same as Cell B23 - or reduce by purchasing a Medigap or other health insurance</t>
  </si>
  <si>
    <t xml:space="preserve">If want a $0 spend-down, should be same as Cell B28, or reduce spend-down by purchasing Medigap or other health insurance </t>
  </si>
  <si>
    <t>Total Countable Income (B13) minus Total Deductions (B24)</t>
  </si>
  <si>
    <t>Budgeting for Medicaid Buy-In Program for Working People for Disabilities - Married Couple</t>
  </si>
  <si>
    <t>Comment</t>
  </si>
  <si>
    <t>Total Countable Income</t>
  </si>
  <si>
    <t>For Part D plans, look up plan on Part D tab - Last tab  in this worksheet. Enter amount from Column  D.  See note below for more info.*  For  Medicare Advantage plans - see note below**</t>
  </si>
  <si>
    <t>Combined Countable income - both spouses</t>
  </si>
  <si>
    <t>Net Medicaid Countable Income each spouse</t>
  </si>
  <si>
    <t>Excess income/ spend-down</t>
  </si>
  <si>
    <t>MBI-WPD Income Limit - Couple 2024 $4259</t>
  </si>
  <si>
    <t>Medicaid disregard (only one per couple)</t>
  </si>
  <si>
    <t xml:space="preserve">MLTC or NHTD/TBI waiver or Immediate Need Spouse </t>
  </si>
  <si>
    <t>2024 CS Resource Allowance --  $74,820 or 1/2 combined assets up to $154,140</t>
  </si>
  <si>
    <t>2024 limit  -$31,175</t>
  </si>
  <si>
    <t>Medicare Part B Premium 2024 ($174.70)</t>
  </si>
  <si>
    <t>For Part D plans, look up plan on Part D tab - end of this worksheet and enter amount from Column  D.  See note below for more info.*  For  Medicare Advantage plans - see note below**</t>
  </si>
  <si>
    <t xml:space="preserve">(Total Gross Income - total Monthly Deductions) </t>
  </si>
  <si>
    <t>Step 2 - Institutional/MLTC  Spouse (Applicant)</t>
  </si>
  <si>
    <t>Step 1 - Community Spouse  Income - Monthly (CS)</t>
  </si>
  <si>
    <t>Pro-rate annual 2024 RMD - divide annual RMD by 12</t>
  </si>
  <si>
    <t>Personal Needs Allowance (2024 - $619)</t>
  </si>
  <si>
    <t>Medicare Part B Premium (2024 $174.70)</t>
  </si>
  <si>
    <t>Leave blank if eligible for QMB Medicare Savings Program</t>
  </si>
  <si>
    <t>Prorate if pay quarterly - enter monthly amount</t>
  </si>
  <si>
    <t>No $20 stanard deduction used in this type of budgeting</t>
  </si>
  <si>
    <t>Net income after deductions</t>
  </si>
  <si>
    <t>Special Housing Allowance</t>
  </si>
  <si>
    <t>http://www.wnylc.com/health/entry/212/</t>
  </si>
  <si>
    <t>See requirements for this allowance at:</t>
  </si>
  <si>
    <t xml:space="preserve">If want a $0 spend-down, enter same number as cell B24 and/or reduce spend-down by purchasing Medigap or other insurance </t>
  </si>
  <si>
    <t>Earned Income Disregard</t>
  </si>
  <si>
    <t>earned income disregard</t>
  </si>
  <si>
    <t>COUPLE</t>
  </si>
  <si>
    <t xml:space="preserve">Deposit into pooled trust </t>
  </si>
  <si>
    <t xml:space="preserve"> Pick spouse with enough income to deposit entire spend-down, if possible, so only one spouse needs  a trust.  </t>
  </si>
  <si>
    <t>If Not $-0- -- consider purchasing a Medigap, other Insurance or a SNT deposit</t>
  </si>
  <si>
    <t>Leave at -0- if enrolled in or requesting Medicare Savings Program</t>
  </si>
  <si>
    <t>https://www.health.ny.gov/forms/doh-5298.pdf</t>
  </si>
  <si>
    <t>ASSETS</t>
  </si>
  <si>
    <r>
      <rPr>
        <b/>
        <sz val="11"/>
        <rFont val="Arial"/>
        <family val="2"/>
      </rPr>
      <t>Strategy Tip</t>
    </r>
    <r>
      <rPr>
        <sz val="11"/>
        <rFont val="Arial"/>
        <family val="2"/>
      </rPr>
      <t>:  You may opt to use SINGLE budgeting for applicant,  if excess income is less with that budgeting.  Spousal refusal not necessary if qualify for spousal impoverishment budgeting.  See GIS 12 MA/013 and GIS 14 MA/025.</t>
    </r>
    <r>
      <rPr>
        <vertAlign val="superscript"/>
        <sz val="11"/>
        <rFont val="Arial"/>
        <family val="2"/>
      </rPr>
      <t xml:space="preserve">#    </t>
    </r>
    <r>
      <rPr>
        <sz val="11"/>
        <rFont val="Arial"/>
        <family val="2"/>
      </rPr>
      <t>If cell shows NEGATIVE number, and  Part B premium is deducted in Cell B16, you may request reimbursement of Part B in amount shown.  See GIS 02-MA-019:</t>
    </r>
    <r>
      <rPr>
        <i/>
        <sz val="11"/>
        <rFont val="Arial"/>
        <family val="2"/>
      </rPr>
      <t xml:space="preserve"> Reimbursement of Health Insurance Premiums</t>
    </r>
    <r>
      <rPr>
        <i/>
        <vertAlign val="superscript"/>
        <sz val="11"/>
        <rFont val="Arial"/>
        <family val="2"/>
      </rPr>
      <t>#</t>
    </r>
    <r>
      <rPr>
        <sz val="11"/>
        <rFont val="Arial"/>
        <family val="2"/>
      </rPr>
      <t xml:space="preserve"> and article here**** (this is 5th group listed as eligible for MIPP).  </t>
    </r>
  </si>
  <si>
    <t>Excess Income/ Spend-down</t>
  </si>
  <si>
    <t>Must Request Spousal Impoverishment Budgeting from LDSS - use Form DOH -5298</t>
  </si>
  <si>
    <t>Deposit into Pooled Trust (ONLY if you  elect not to count spouse's income and use Single Budgeting Worksheet instead)</t>
  </si>
  <si>
    <t>Enter applicable regional allowance -2024 see chart starting Line 27 below</t>
  </si>
  <si>
    <t>Divides cell D10 by 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</si>
</sst>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409]dddd\,\ mmmm\ d\,\ yyyy"/>
    <numFmt numFmtId="171" formatCode="[$-409]h:mm:ss\ AM/PM"/>
  </numFmts>
  <fonts count="77">
    <font>
      <sz val="10"/>
      <name val="Arial"/>
      <family val="0"/>
    </font>
    <font>
      <sz val="8"/>
      <name val="Arial"/>
      <family val="0"/>
    </font>
    <font>
      <b/>
      <sz val="10"/>
      <name val="Arial"/>
      <family val="2"/>
    </font>
    <font>
      <b/>
      <i/>
      <sz val="10"/>
      <name val="Arial"/>
      <family val="2"/>
    </font>
    <font>
      <sz val="16"/>
      <name val="Arial"/>
      <family val="2"/>
    </font>
    <font>
      <b/>
      <sz val="16"/>
      <name val="Arial"/>
      <family val="2"/>
    </font>
    <font>
      <sz val="14"/>
      <name val="Arial"/>
      <family val="2"/>
    </font>
    <font>
      <b/>
      <i/>
      <sz val="14"/>
      <name val="Arial"/>
      <family val="2"/>
    </font>
    <font>
      <b/>
      <sz val="14"/>
      <name val="Arial"/>
      <family val="2"/>
    </font>
    <font>
      <u val="single"/>
      <sz val="14"/>
      <name val="Arial"/>
      <family val="2"/>
    </font>
    <font>
      <b/>
      <i/>
      <sz val="12"/>
      <name val="Arial"/>
      <family val="2"/>
    </font>
    <font>
      <b/>
      <i/>
      <sz val="13"/>
      <name val="Arial"/>
      <family val="2"/>
    </font>
    <font>
      <i/>
      <sz val="10"/>
      <name val="Arial"/>
      <family val="2"/>
    </font>
    <font>
      <sz val="11"/>
      <name val="Arial"/>
      <family val="2"/>
    </font>
    <font>
      <b/>
      <i/>
      <sz val="11"/>
      <name val="Arial"/>
      <family val="2"/>
    </font>
    <font>
      <b/>
      <sz val="11"/>
      <name val="Arial"/>
      <family val="2"/>
    </font>
    <font>
      <i/>
      <sz val="11"/>
      <name val="Arial"/>
      <family val="2"/>
    </font>
    <font>
      <sz val="12"/>
      <name val="Arial"/>
      <family val="2"/>
    </font>
    <font>
      <i/>
      <sz val="12"/>
      <name val="Arial"/>
      <family val="2"/>
    </font>
    <font>
      <sz val="11"/>
      <color indexed="8"/>
      <name val="Calibri"/>
      <family val="2"/>
    </font>
    <font>
      <sz val="10"/>
      <color indexed="8"/>
      <name val="Arial"/>
      <family val="2"/>
    </font>
    <font>
      <u val="single"/>
      <sz val="10"/>
      <color indexed="12"/>
      <name val="Arial"/>
      <family val="2"/>
    </font>
    <font>
      <b/>
      <sz val="12"/>
      <name val="Arial"/>
      <family val="2"/>
    </font>
    <font>
      <i/>
      <sz val="14"/>
      <name val="Arial"/>
      <family val="2"/>
    </font>
    <font>
      <i/>
      <sz val="16"/>
      <name val="Arial"/>
      <family val="2"/>
    </font>
    <font>
      <u val="single"/>
      <vertAlign val="superscript"/>
      <sz val="10"/>
      <color indexed="12"/>
      <name val="Arial"/>
      <family val="2"/>
    </font>
    <font>
      <i/>
      <u val="single"/>
      <sz val="11"/>
      <name val="Arial"/>
      <family val="2"/>
    </font>
    <font>
      <b/>
      <u val="singleAccounting"/>
      <sz val="14"/>
      <name val="Arial"/>
      <family val="2"/>
    </font>
    <font>
      <b/>
      <u val="single"/>
      <sz val="14"/>
      <name val="Arial"/>
      <family val="2"/>
    </font>
    <font>
      <vertAlign val="superscript"/>
      <sz val="11"/>
      <name val="Arial"/>
      <family val="2"/>
    </font>
    <font>
      <i/>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b/>
      <sz val="14"/>
      <name val="Calibri"/>
      <family val="2"/>
    </font>
    <font>
      <sz val="12"/>
      <color indexed="8"/>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A0101"/>
      <name val="Arial"/>
      <family val="2"/>
    </font>
    <font>
      <b/>
      <sz val="12"/>
      <color rgb="FF121212"/>
      <name val="Arial"/>
      <family val="2"/>
    </font>
    <font>
      <sz val="12"/>
      <color rgb="FF121212"/>
      <name val="Arial"/>
      <family val="2"/>
    </font>
    <font>
      <sz val="12"/>
      <color theme="1"/>
      <name val="Calibri"/>
      <family val="2"/>
    </font>
    <font>
      <u val="single"/>
      <sz val="12"/>
      <color theme="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7" tint="0.39998000860214233"/>
        <bgColor indexed="64"/>
      </patternFill>
    </fill>
    <fill>
      <patternFill patternType="solid">
        <fgColor rgb="FFCCFFCC"/>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thin"/>
      <top style="thin"/>
      <bottom style="thin"/>
    </border>
    <border>
      <left style="medium"/>
      <right style="medium"/>
      <top style="medium"/>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48">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xf>
    <xf numFmtId="44" fontId="0" fillId="0" borderId="0" xfId="44" applyFont="1" applyAlignment="1">
      <alignment/>
    </xf>
    <xf numFmtId="44" fontId="4" fillId="0" borderId="0" xfId="44" applyFont="1" applyAlignment="1">
      <alignment/>
    </xf>
    <xf numFmtId="44" fontId="5" fillId="0" borderId="0" xfId="44" applyFont="1" applyAlignment="1">
      <alignment/>
    </xf>
    <xf numFmtId="0" fontId="6" fillId="0" borderId="0" xfId="0" applyFont="1" applyAlignment="1">
      <alignment/>
    </xf>
    <xf numFmtId="44" fontId="6" fillId="0" borderId="0" xfId="44" applyFont="1" applyAlignment="1">
      <alignment/>
    </xf>
    <xf numFmtId="0" fontId="7" fillId="0" borderId="0" xfId="0" applyFont="1" applyBorder="1" applyAlignment="1">
      <alignment horizontal="left" indent="2"/>
    </xf>
    <xf numFmtId="0" fontId="7" fillId="0" borderId="0" xfId="0" applyFont="1" applyAlignment="1">
      <alignment horizontal="left" indent="2"/>
    </xf>
    <xf numFmtId="44" fontId="8" fillId="0" borderId="0" xfId="44" applyFont="1" applyAlignment="1">
      <alignment/>
    </xf>
    <xf numFmtId="0" fontId="12" fillId="0" borderId="0" xfId="0" applyFont="1" applyAlignment="1">
      <alignment/>
    </xf>
    <xf numFmtId="0" fontId="10" fillId="0" borderId="0" xfId="0" applyFont="1" applyAlignment="1">
      <alignment horizontal="center" wrapText="1"/>
    </xf>
    <xf numFmtId="0" fontId="11" fillId="0" borderId="0" xfId="0" applyFont="1" applyAlignment="1">
      <alignment horizontal="center"/>
    </xf>
    <xf numFmtId="0" fontId="7" fillId="0" borderId="0" xfId="0" applyFont="1" applyAlignment="1">
      <alignment horizontal="center"/>
    </xf>
    <xf numFmtId="0" fontId="13" fillId="0" borderId="0" xfId="0" applyFont="1" applyAlignment="1">
      <alignment/>
    </xf>
    <xf numFmtId="44" fontId="13" fillId="0" borderId="0" xfId="44" applyFont="1" applyAlignment="1">
      <alignment/>
    </xf>
    <xf numFmtId="0" fontId="14" fillId="0" borderId="0" xfId="0" applyFont="1" applyAlignment="1">
      <alignment/>
    </xf>
    <xf numFmtId="0" fontId="13" fillId="0" borderId="0" xfId="0" applyFont="1" applyAlignment="1">
      <alignment/>
    </xf>
    <xf numFmtId="44" fontId="13" fillId="0" borderId="0" xfId="44" applyFont="1" applyAlignment="1">
      <alignment/>
    </xf>
    <xf numFmtId="0" fontId="14" fillId="0" borderId="0" xfId="0" applyFont="1" applyAlignment="1">
      <alignment horizontal="center"/>
    </xf>
    <xf numFmtId="0" fontId="14" fillId="0" borderId="0" xfId="0" applyFont="1" applyBorder="1" applyAlignment="1">
      <alignment horizontal="left" indent="2"/>
    </xf>
    <xf numFmtId="0" fontId="14" fillId="0" borderId="0" xfId="0" applyFont="1" applyAlignment="1">
      <alignment/>
    </xf>
    <xf numFmtId="0" fontId="14" fillId="0" borderId="0" xfId="0" applyFont="1" applyAlignment="1">
      <alignment horizontal="center" wrapText="1"/>
    </xf>
    <xf numFmtId="0" fontId="14" fillId="0" borderId="0" xfId="0" applyFont="1" applyAlignment="1">
      <alignment horizontal="left" indent="2"/>
    </xf>
    <xf numFmtId="0" fontId="15" fillId="0" borderId="0" xfId="0" applyFont="1" applyAlignment="1">
      <alignment/>
    </xf>
    <xf numFmtId="44" fontId="15" fillId="0" borderId="0" xfId="44" applyFont="1" applyAlignment="1">
      <alignment/>
    </xf>
    <xf numFmtId="0" fontId="15" fillId="0" borderId="0" xfId="0" applyFont="1" applyAlignment="1">
      <alignment horizontal="center" vertical="center"/>
    </xf>
    <xf numFmtId="0" fontId="14" fillId="0" borderId="0" xfId="0" applyFont="1" applyAlignment="1">
      <alignment horizontal="right"/>
    </xf>
    <xf numFmtId="0" fontId="14" fillId="0" borderId="0" xfId="0" applyFont="1" applyAlignment="1">
      <alignment horizontal="left"/>
    </xf>
    <xf numFmtId="0" fontId="13" fillId="0" borderId="0" xfId="0" applyFont="1" applyAlignment="1">
      <alignment horizontal="right"/>
    </xf>
    <xf numFmtId="0" fontId="16" fillId="0" borderId="0" xfId="0" applyFont="1" applyAlignment="1">
      <alignment horizontal="left"/>
    </xf>
    <xf numFmtId="44" fontId="16" fillId="0" borderId="0" xfId="44" applyFont="1" applyAlignment="1">
      <alignment horizontal="right"/>
    </xf>
    <xf numFmtId="0" fontId="18" fillId="0" borderId="0" xfId="0" applyFont="1" applyAlignment="1">
      <alignment horizontal="left"/>
    </xf>
    <xf numFmtId="0" fontId="2"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0" fillId="0" borderId="0" xfId="0" applyFont="1" applyBorder="1" applyAlignment="1">
      <alignment/>
    </xf>
    <xf numFmtId="0" fontId="16" fillId="0" borderId="0" xfId="0" applyFont="1" applyAlignment="1">
      <alignment/>
    </xf>
    <xf numFmtId="0" fontId="0" fillId="0" borderId="0" xfId="0" applyFont="1" applyAlignment="1">
      <alignment/>
    </xf>
    <xf numFmtId="0" fontId="15" fillId="33" borderId="10" xfId="0" applyFont="1" applyFill="1" applyBorder="1" applyAlignment="1">
      <alignment/>
    </xf>
    <xf numFmtId="44" fontId="15" fillId="33" borderId="10" xfId="44" applyFont="1" applyFill="1" applyBorder="1" applyAlignment="1">
      <alignment/>
    </xf>
    <xf numFmtId="0" fontId="14" fillId="33" borderId="10" xfId="0" applyFont="1" applyFill="1" applyBorder="1" applyAlignment="1">
      <alignment/>
    </xf>
    <xf numFmtId="44" fontId="16" fillId="7" borderId="10" xfId="44" applyFont="1" applyFill="1" applyBorder="1" applyAlignment="1">
      <alignment horizontal="right"/>
    </xf>
    <xf numFmtId="44" fontId="13" fillId="7" borderId="10" xfId="44" applyFont="1" applyFill="1" applyBorder="1" applyAlignment="1">
      <alignment/>
    </xf>
    <xf numFmtId="0" fontId="72" fillId="0" borderId="0" xfId="0" applyFont="1" applyAlignment="1">
      <alignment/>
    </xf>
    <xf numFmtId="8" fontId="0" fillId="0" borderId="0" xfId="0" applyNumberFormat="1" applyAlignment="1">
      <alignment/>
    </xf>
    <xf numFmtId="8" fontId="13" fillId="0" borderId="0" xfId="0" applyNumberFormat="1" applyFont="1" applyAlignment="1">
      <alignment/>
    </xf>
    <xf numFmtId="7" fontId="19" fillId="0" borderId="10" xfId="44" applyNumberFormat="1" applyFont="1" applyFill="1" applyBorder="1" applyAlignment="1">
      <alignment horizontal="right"/>
    </xf>
    <xf numFmtId="0" fontId="0" fillId="0" borderId="10" xfId="0" applyBorder="1" applyAlignment="1">
      <alignment/>
    </xf>
    <xf numFmtId="0" fontId="0" fillId="0" borderId="10" xfId="0" applyBorder="1" applyAlignment="1">
      <alignment wrapText="1"/>
    </xf>
    <xf numFmtId="0" fontId="0" fillId="0" borderId="0" xfId="0" applyAlignment="1">
      <alignment wrapText="1"/>
    </xf>
    <xf numFmtId="0" fontId="64" fillId="0" borderId="0" xfId="53" applyAlignment="1">
      <alignment/>
    </xf>
    <xf numFmtId="43" fontId="13" fillId="0" borderId="0" xfId="42" applyFont="1" applyAlignment="1">
      <alignment/>
    </xf>
    <xf numFmtId="43" fontId="0" fillId="0" borderId="0" xfId="42" applyFont="1" applyAlignment="1">
      <alignment/>
    </xf>
    <xf numFmtId="43" fontId="15" fillId="0" borderId="0" xfId="42" applyFont="1" applyAlignment="1">
      <alignment horizontal="left" wrapText="1"/>
    </xf>
    <xf numFmtId="43" fontId="14" fillId="0" borderId="0" xfId="42" applyFont="1" applyAlignment="1">
      <alignment horizontal="center" wrapText="1"/>
    </xf>
    <xf numFmtId="0" fontId="64" fillId="0" borderId="0" xfId="53" applyFont="1" applyAlignment="1">
      <alignment/>
    </xf>
    <xf numFmtId="0" fontId="13" fillId="0" borderId="0" xfId="0" applyFont="1" applyAlignment="1">
      <alignment horizontal="left" vertical="center" wrapText="1"/>
    </xf>
    <xf numFmtId="43" fontId="13" fillId="0" borderId="0" xfId="42" applyFont="1" applyAlignment="1">
      <alignment horizontal="left" wrapText="1"/>
    </xf>
    <xf numFmtId="2" fontId="8" fillId="7" borderId="10" xfId="44" applyNumberFormat="1" applyFont="1" applyFill="1" applyBorder="1" applyAlignment="1">
      <alignment/>
    </xf>
    <xf numFmtId="7" fontId="17" fillId="33" borderId="10" xfId="0" applyNumberFormat="1" applyFont="1" applyFill="1" applyBorder="1" applyAlignment="1">
      <alignment vertical="center"/>
    </xf>
    <xf numFmtId="7" fontId="10" fillId="0" borderId="11" xfId="0" applyNumberFormat="1" applyFont="1" applyBorder="1" applyAlignment="1">
      <alignment vertical="center"/>
    </xf>
    <xf numFmtId="0" fontId="17" fillId="0" borderId="0" xfId="0" applyFont="1" applyAlignment="1">
      <alignment horizontal="left" indent="1"/>
    </xf>
    <xf numFmtId="7" fontId="17" fillId="0" borderId="0" xfId="0" applyNumberFormat="1" applyFont="1" applyAlignment="1">
      <alignment vertical="center"/>
    </xf>
    <xf numFmtId="0" fontId="17" fillId="0" borderId="10" xfId="0" applyFont="1" applyBorder="1" applyAlignment="1">
      <alignment horizontal="left"/>
    </xf>
    <xf numFmtId="0" fontId="17" fillId="0" borderId="12" xfId="0" applyFont="1" applyBorder="1" applyAlignment="1">
      <alignment horizontal="left"/>
    </xf>
    <xf numFmtId="0" fontId="22" fillId="0" borderId="0" xfId="0" applyFont="1" applyAlignment="1">
      <alignment horizontal="right"/>
    </xf>
    <xf numFmtId="6" fontId="22" fillId="33" borderId="0" xfId="0" applyNumberFormat="1" applyFont="1" applyFill="1" applyBorder="1" applyAlignment="1">
      <alignment vertical="center"/>
    </xf>
    <xf numFmtId="0" fontId="17" fillId="0" borderId="0" xfId="0" applyFont="1" applyBorder="1" applyAlignment="1">
      <alignment/>
    </xf>
    <xf numFmtId="7" fontId="17" fillId="0" borderId="13" xfId="0" applyNumberFormat="1" applyFont="1" applyBorder="1" applyAlignment="1">
      <alignment vertical="center"/>
    </xf>
    <xf numFmtId="0" fontId="10" fillId="0" borderId="0" xfId="0" applyFont="1" applyAlignment="1">
      <alignment horizontal="left" indent="1"/>
    </xf>
    <xf numFmtId="0" fontId="17" fillId="0" borderId="0" xfId="0" applyFont="1" applyBorder="1" applyAlignment="1">
      <alignment/>
    </xf>
    <xf numFmtId="7" fontId="17" fillId="0" borderId="0" xfId="0" applyNumberFormat="1" applyFont="1" applyBorder="1" applyAlignment="1">
      <alignment vertical="center"/>
    </xf>
    <xf numFmtId="0" fontId="10" fillId="0" borderId="0" xfId="0" applyFont="1" applyAlignment="1">
      <alignment/>
    </xf>
    <xf numFmtId="7" fontId="17" fillId="33" borderId="0" xfId="0" applyNumberFormat="1" applyFont="1" applyFill="1" applyAlignment="1">
      <alignment vertical="center"/>
    </xf>
    <xf numFmtId="0" fontId="17" fillId="0" borderId="0" xfId="0" applyFont="1" applyAlignment="1">
      <alignment/>
    </xf>
    <xf numFmtId="0" fontId="17" fillId="0" borderId="0" xfId="0" applyFont="1" applyAlignment="1">
      <alignment/>
    </xf>
    <xf numFmtId="0" fontId="22" fillId="0" borderId="0" xfId="0" applyFont="1" applyAlignment="1">
      <alignment horizontal="left"/>
    </xf>
    <xf numFmtId="7" fontId="17" fillId="7" borderId="10" xfId="0" applyNumberFormat="1" applyFont="1" applyFill="1" applyBorder="1" applyAlignment="1">
      <alignment vertical="center"/>
    </xf>
    <xf numFmtId="43" fontId="15" fillId="0" borderId="10" xfId="42" applyFont="1" applyBorder="1" applyAlignment="1">
      <alignment horizontal="left" wrapText="1"/>
    </xf>
    <xf numFmtId="0" fontId="17" fillId="0" borderId="10" xfId="0" applyFont="1" applyBorder="1" applyAlignment="1">
      <alignment horizontal="left" vertical="top" indent="2"/>
    </xf>
    <xf numFmtId="0" fontId="17" fillId="0" borderId="10" xfId="0" applyFont="1" applyBorder="1" applyAlignment="1">
      <alignment horizontal="left" vertical="top" wrapText="1"/>
    </xf>
    <xf numFmtId="43" fontId="17" fillId="0" borderId="10" xfId="42" applyFont="1" applyBorder="1" applyAlignment="1">
      <alignment horizontal="left" vertical="top" wrapText="1" indent="2"/>
    </xf>
    <xf numFmtId="0" fontId="17" fillId="0" borderId="10" xfId="0" applyFont="1" applyBorder="1" applyAlignment="1">
      <alignment horizontal="left" indent="2"/>
    </xf>
    <xf numFmtId="0" fontId="10" fillId="0" borderId="10" xfId="0" applyFont="1" applyBorder="1" applyAlignment="1">
      <alignment horizontal="left" indent="2"/>
    </xf>
    <xf numFmtId="0" fontId="10" fillId="0" borderId="10" xfId="0" applyFont="1" applyBorder="1" applyAlignment="1">
      <alignment/>
    </xf>
    <xf numFmtId="43" fontId="13" fillId="0" borderId="10" xfId="42" applyFont="1" applyBorder="1" applyAlignment="1">
      <alignment horizontal="left" wrapText="1"/>
    </xf>
    <xf numFmtId="0" fontId="3" fillId="0" borderId="10" xfId="0" applyFont="1" applyBorder="1" applyAlignment="1">
      <alignment horizontal="left"/>
    </xf>
    <xf numFmtId="0" fontId="3" fillId="0" borderId="10" xfId="0" applyFont="1" applyBorder="1" applyAlignment="1">
      <alignment/>
    </xf>
    <xf numFmtId="43" fontId="13" fillId="0" borderId="10" xfId="42" applyFont="1" applyBorder="1" applyAlignment="1">
      <alignment horizontal="left" wrapText="1" indent="2"/>
    </xf>
    <xf numFmtId="0" fontId="2" fillId="0" borderId="10" xfId="0" applyFont="1" applyBorder="1" applyAlignment="1">
      <alignment horizontal="left" wrapText="1"/>
    </xf>
    <xf numFmtId="0" fontId="17" fillId="0" borderId="10" xfId="0" applyFont="1" applyFill="1" applyBorder="1" applyAlignment="1">
      <alignment horizontal="left" indent="2"/>
    </xf>
    <xf numFmtId="0" fontId="17" fillId="0" borderId="10" xfId="0" applyFont="1" applyBorder="1" applyAlignment="1">
      <alignment horizontal="left" indent="1"/>
    </xf>
    <xf numFmtId="0" fontId="3" fillId="0" borderId="10" xfId="0" applyFont="1" applyBorder="1" applyAlignment="1">
      <alignment wrapText="1"/>
    </xf>
    <xf numFmtId="7" fontId="17" fillId="0" borderId="10" xfId="0" applyNumberFormat="1" applyFont="1" applyBorder="1" applyAlignment="1">
      <alignment vertical="center"/>
    </xf>
    <xf numFmtId="0" fontId="22" fillId="0" borderId="10" xfId="0" applyFont="1" applyBorder="1" applyAlignment="1">
      <alignment horizontal="left" indent="1"/>
    </xf>
    <xf numFmtId="0" fontId="0" fillId="0" borderId="10" xfId="0" applyBorder="1" applyAlignment="1">
      <alignment horizontal="left"/>
    </xf>
    <xf numFmtId="0" fontId="2" fillId="0" borderId="10" xfId="0" applyFont="1" applyBorder="1" applyAlignment="1">
      <alignment/>
    </xf>
    <xf numFmtId="0" fontId="2" fillId="0" borderId="10" xfId="0" applyFont="1" applyBorder="1" applyAlignment="1">
      <alignment horizontal="left"/>
    </xf>
    <xf numFmtId="0" fontId="22" fillId="18" borderId="13" xfId="0" applyFont="1" applyFill="1" applyBorder="1" applyAlignment="1">
      <alignment/>
    </xf>
    <xf numFmtId="0" fontId="22" fillId="18" borderId="13" xfId="0" applyFont="1" applyFill="1" applyBorder="1" applyAlignment="1">
      <alignment horizontal="left"/>
    </xf>
    <xf numFmtId="0" fontId="14" fillId="0" borderId="10" xfId="0" applyFont="1" applyBorder="1" applyAlignment="1">
      <alignment/>
    </xf>
    <xf numFmtId="44" fontId="13" fillId="0" borderId="10" xfId="44" applyFont="1" applyBorder="1" applyAlignment="1">
      <alignment/>
    </xf>
    <xf numFmtId="0" fontId="13" fillId="0" borderId="10" xfId="0" applyFont="1" applyBorder="1" applyAlignment="1">
      <alignment horizontal="left" indent="2"/>
    </xf>
    <xf numFmtId="0" fontId="14" fillId="0" borderId="10" xfId="0" applyFont="1" applyBorder="1" applyAlignment="1">
      <alignment horizontal="left" indent="2"/>
    </xf>
    <xf numFmtId="0" fontId="13" fillId="0" borderId="10" xfId="0" applyFont="1" applyBorder="1" applyAlignment="1">
      <alignment/>
    </xf>
    <xf numFmtId="0" fontId="15" fillId="0" borderId="10" xfId="0" applyFont="1" applyBorder="1" applyAlignment="1">
      <alignment/>
    </xf>
    <xf numFmtId="0" fontId="13" fillId="33" borderId="0" xfId="0" applyFont="1" applyFill="1" applyBorder="1" applyAlignment="1">
      <alignment/>
    </xf>
    <xf numFmtId="0" fontId="0" fillId="33" borderId="0" xfId="0" applyFill="1" applyBorder="1" applyAlignment="1">
      <alignment/>
    </xf>
    <xf numFmtId="0" fontId="14" fillId="33" borderId="0" xfId="0" applyFont="1" applyFill="1" applyBorder="1" applyAlignment="1">
      <alignment/>
    </xf>
    <xf numFmtId="0" fontId="6" fillId="0" borderId="10" xfId="0" applyFont="1" applyBorder="1" applyAlignment="1">
      <alignment/>
    </xf>
    <xf numFmtId="0" fontId="6" fillId="34" borderId="10" xfId="0" applyFont="1" applyFill="1" applyBorder="1" applyAlignment="1">
      <alignment/>
    </xf>
    <xf numFmtId="44" fontId="6" fillId="7" borderId="10" xfId="44" applyFont="1" applyFill="1" applyBorder="1" applyAlignment="1">
      <alignment/>
    </xf>
    <xf numFmtId="0" fontId="6" fillId="7" borderId="10" xfId="0" applyFont="1" applyFill="1" applyBorder="1" applyAlignment="1">
      <alignment/>
    </xf>
    <xf numFmtId="0" fontId="6" fillId="0" borderId="0" xfId="0" applyFont="1" applyFill="1" applyBorder="1" applyAlignment="1">
      <alignment/>
    </xf>
    <xf numFmtId="44" fontId="15" fillId="0" borderId="10" xfId="44" applyFont="1" applyBorder="1" applyAlignment="1">
      <alignment/>
    </xf>
    <xf numFmtId="44" fontId="13" fillId="0" borderId="10" xfId="44" applyFont="1" applyBorder="1" applyAlignment="1">
      <alignment/>
    </xf>
    <xf numFmtId="0" fontId="16" fillId="0" borderId="10" xfId="0" applyFont="1" applyBorder="1" applyAlignment="1">
      <alignment/>
    </xf>
    <xf numFmtId="0" fontId="16" fillId="0" borderId="10" xfId="0" applyFont="1" applyBorder="1" applyAlignment="1">
      <alignment/>
    </xf>
    <xf numFmtId="0" fontId="13" fillId="0" borderId="10" xfId="0" applyFont="1" applyBorder="1" applyAlignment="1">
      <alignment horizontal="left"/>
    </xf>
    <xf numFmtId="0" fontId="13" fillId="33" borderId="10" xfId="0" applyFont="1" applyFill="1" applyBorder="1" applyAlignment="1">
      <alignment wrapText="1"/>
    </xf>
    <xf numFmtId="0" fontId="73" fillId="0" borderId="14" xfId="0" applyFont="1" applyBorder="1" applyAlignment="1">
      <alignment vertical="center" wrapText="1"/>
    </xf>
    <xf numFmtId="0" fontId="74" fillId="0" borderId="15" xfId="0" applyFont="1" applyBorder="1" applyAlignment="1">
      <alignment vertical="center" wrapText="1"/>
    </xf>
    <xf numFmtId="6" fontId="74" fillId="0" borderId="15" xfId="0" applyNumberFormat="1" applyFont="1" applyBorder="1" applyAlignment="1">
      <alignment vertical="center" wrapText="1"/>
    </xf>
    <xf numFmtId="0" fontId="73" fillId="0" borderId="16" xfId="0" applyFont="1" applyBorder="1" applyAlignment="1">
      <alignment horizontal="center" vertical="center" wrapText="1"/>
    </xf>
    <xf numFmtId="0" fontId="74" fillId="0" borderId="17" xfId="0" applyFont="1" applyBorder="1" applyAlignment="1">
      <alignment vertical="center" wrapText="1"/>
    </xf>
    <xf numFmtId="0" fontId="74" fillId="0" borderId="16" xfId="0" applyFont="1" applyBorder="1" applyAlignment="1">
      <alignment vertical="center" wrapText="1"/>
    </xf>
    <xf numFmtId="44" fontId="0" fillId="0" borderId="10" xfId="44" applyFont="1" applyBorder="1" applyAlignment="1">
      <alignment/>
    </xf>
    <xf numFmtId="44" fontId="13" fillId="34" borderId="18" xfId="44" applyFont="1" applyFill="1" applyBorder="1" applyAlignment="1" applyProtection="1">
      <alignment/>
      <protection locked="0"/>
    </xf>
    <xf numFmtId="44" fontId="13" fillId="34" borderId="10" xfId="44" applyFont="1" applyFill="1" applyBorder="1" applyAlignment="1" applyProtection="1">
      <alignment/>
      <protection locked="0"/>
    </xf>
    <xf numFmtId="43" fontId="16" fillId="34" borderId="10" xfId="42" applyFont="1" applyFill="1" applyBorder="1" applyAlignment="1" applyProtection="1">
      <alignment horizontal="right" wrapText="1"/>
      <protection locked="0"/>
    </xf>
    <xf numFmtId="44" fontId="0" fillId="0" borderId="0" xfId="44" applyFont="1" applyAlignment="1" applyProtection="1">
      <alignment/>
      <protection/>
    </xf>
    <xf numFmtId="44" fontId="15" fillId="34" borderId="10" xfId="44" applyFont="1" applyFill="1" applyBorder="1" applyAlignment="1" applyProtection="1">
      <alignment/>
      <protection locked="0"/>
    </xf>
    <xf numFmtId="0" fontId="13" fillId="0" borderId="10" xfId="0" applyFont="1" applyBorder="1" applyAlignment="1" applyProtection="1">
      <alignment horizontal="left"/>
      <protection locked="0"/>
    </xf>
    <xf numFmtId="44" fontId="13" fillId="34" borderId="18" xfId="44" applyFont="1" applyFill="1" applyBorder="1" applyAlignment="1" applyProtection="1">
      <alignment/>
      <protection locked="0"/>
    </xf>
    <xf numFmtId="44" fontId="16" fillId="34" borderId="18" xfId="44" applyFont="1" applyFill="1" applyBorder="1" applyAlignment="1" applyProtection="1">
      <alignment horizontal="right" wrapText="1"/>
      <protection locked="0"/>
    </xf>
    <xf numFmtId="44" fontId="13" fillId="34" borderId="10" xfId="44" applyFont="1" applyFill="1" applyBorder="1" applyAlignment="1" applyProtection="1">
      <alignment/>
      <protection locked="0"/>
    </xf>
    <xf numFmtId="44" fontId="13" fillId="0" borderId="10" xfId="44" applyFont="1" applyBorder="1" applyAlignment="1" applyProtection="1">
      <alignment/>
      <protection locked="0"/>
    </xf>
    <xf numFmtId="44" fontId="0" fillId="0" borderId="0" xfId="44" applyFont="1" applyAlignment="1" applyProtection="1">
      <alignment/>
      <protection locked="0"/>
    </xf>
    <xf numFmtId="44" fontId="6" fillId="34" borderId="10" xfId="44" applyFont="1" applyFill="1" applyBorder="1" applyAlignment="1" applyProtection="1">
      <alignment/>
      <protection locked="0"/>
    </xf>
    <xf numFmtId="44" fontId="6" fillId="34" borderId="10" xfId="44" applyFont="1" applyFill="1" applyBorder="1" applyAlignment="1" applyProtection="1">
      <alignment/>
      <protection locked="0"/>
    </xf>
    <xf numFmtId="44" fontId="17" fillId="34" borderId="10" xfId="44" applyFont="1" applyFill="1" applyBorder="1" applyAlignment="1" applyProtection="1">
      <alignment/>
      <protection locked="0"/>
    </xf>
    <xf numFmtId="6" fontId="17" fillId="34" borderId="10" xfId="0" applyNumberFormat="1" applyFont="1" applyFill="1" applyBorder="1" applyAlignment="1" applyProtection="1">
      <alignment vertical="center"/>
      <protection locked="0"/>
    </xf>
    <xf numFmtId="7" fontId="17" fillId="34" borderId="18" xfId="0" applyNumberFormat="1" applyFont="1" applyFill="1" applyBorder="1" applyAlignment="1" applyProtection="1">
      <alignment vertical="center"/>
      <protection locked="0"/>
    </xf>
    <xf numFmtId="7" fontId="17" fillId="34" borderId="10" xfId="0" applyNumberFormat="1" applyFont="1" applyFill="1" applyBorder="1" applyAlignment="1" applyProtection="1">
      <alignment vertical="center"/>
      <protection locked="0"/>
    </xf>
    <xf numFmtId="7" fontId="17" fillId="34" borderId="10" xfId="0" applyNumberFormat="1" applyFont="1" applyFill="1" applyBorder="1" applyAlignment="1" applyProtection="1">
      <alignment vertical="center"/>
      <protection/>
    </xf>
    <xf numFmtId="7" fontId="17" fillId="0" borderId="0" xfId="0" applyNumberFormat="1" applyFont="1" applyAlignment="1" applyProtection="1">
      <alignment vertical="center"/>
      <protection/>
    </xf>
    <xf numFmtId="0" fontId="3" fillId="0" borderId="0" xfId="0" applyFont="1" applyBorder="1" applyAlignment="1" applyProtection="1">
      <alignment/>
      <protection locked="0"/>
    </xf>
    <xf numFmtId="0" fontId="0" fillId="0" borderId="0" xfId="0" applyAlignment="1" applyProtection="1">
      <alignment/>
      <protection locked="0"/>
    </xf>
    <xf numFmtId="44" fontId="15" fillId="33" borderId="10" xfId="44" applyFont="1" applyFill="1" applyBorder="1" applyAlignment="1" applyProtection="1">
      <alignment/>
      <protection locked="0"/>
    </xf>
    <xf numFmtId="44" fontId="13" fillId="0" borderId="0" xfId="44" applyFont="1" applyAlignment="1" applyProtection="1">
      <alignment/>
      <protection locked="0"/>
    </xf>
    <xf numFmtId="44" fontId="16" fillId="34" borderId="10" xfId="44" applyFont="1" applyFill="1" applyBorder="1" applyAlignment="1" applyProtection="1">
      <alignment horizontal="right" wrapText="1"/>
      <protection locked="0"/>
    </xf>
    <xf numFmtId="44" fontId="0" fillId="34" borderId="10" xfId="44" applyFont="1" applyFill="1" applyBorder="1" applyAlignment="1" applyProtection="1">
      <alignment/>
      <protection locked="0"/>
    </xf>
    <xf numFmtId="43" fontId="15" fillId="0" borderId="0" xfId="42" applyFont="1" applyAlignment="1">
      <alignment wrapText="1"/>
    </xf>
    <xf numFmtId="44" fontId="13" fillId="34" borderId="19" xfId="44" applyFont="1" applyFill="1" applyBorder="1" applyAlignment="1" applyProtection="1">
      <alignment/>
      <protection locked="0"/>
    </xf>
    <xf numFmtId="44" fontId="13" fillId="34" borderId="20" xfId="44" applyFont="1" applyFill="1" applyBorder="1" applyAlignment="1" applyProtection="1">
      <alignment/>
      <protection locked="0"/>
    </xf>
    <xf numFmtId="0" fontId="15" fillId="35" borderId="10" xfId="0" applyFont="1" applyFill="1" applyBorder="1" applyAlignment="1">
      <alignment wrapText="1"/>
    </xf>
    <xf numFmtId="2" fontId="15" fillId="33" borderId="10" xfId="44" applyNumberFormat="1" applyFont="1" applyFill="1" applyBorder="1" applyAlignment="1" applyProtection="1">
      <alignment/>
      <protection/>
    </xf>
    <xf numFmtId="43" fontId="15" fillId="0" borderId="0" xfId="42" applyFont="1" applyBorder="1" applyAlignment="1">
      <alignment wrapText="1"/>
    </xf>
    <xf numFmtId="44" fontId="23" fillId="34" borderId="10" xfId="44" applyFont="1" applyFill="1" applyBorder="1" applyAlignment="1" applyProtection="1">
      <alignment wrapText="1"/>
      <protection locked="0"/>
    </xf>
    <xf numFmtId="0" fontId="14" fillId="0" borderId="0" xfId="0" applyFont="1" applyAlignment="1" applyProtection="1">
      <alignment horizontal="right"/>
      <protection locked="0"/>
    </xf>
    <xf numFmtId="0" fontId="13" fillId="0" borderId="0" xfId="0" applyFont="1" applyAlignment="1" applyProtection="1">
      <alignment/>
      <protection locked="0"/>
    </xf>
    <xf numFmtId="44" fontId="6" fillId="0" borderId="0" xfId="44" applyFont="1" applyAlignment="1" applyProtection="1">
      <alignment/>
      <protection locked="0"/>
    </xf>
    <xf numFmtId="44" fontId="6" fillId="0" borderId="0" xfId="44" applyFont="1" applyAlignment="1" applyProtection="1">
      <alignment/>
      <protection locked="0"/>
    </xf>
    <xf numFmtId="43" fontId="6" fillId="0" borderId="0" xfId="42" applyFont="1" applyAlignment="1" applyProtection="1">
      <alignment/>
      <protection locked="0"/>
    </xf>
    <xf numFmtId="0" fontId="22" fillId="0" borderId="21" xfId="0" applyFont="1" applyBorder="1" applyAlignment="1">
      <alignment vertical="center" wrapText="1"/>
    </xf>
    <xf numFmtId="0" fontId="73" fillId="0" borderId="22" xfId="0" applyFont="1" applyBorder="1" applyAlignment="1">
      <alignment horizontal="center" vertical="center" wrapText="1"/>
    </xf>
    <xf numFmtId="0" fontId="50" fillId="0" borderId="0" xfId="0" applyFont="1" applyAlignment="1" applyProtection="1">
      <alignment vertical="top"/>
      <protection locked="0"/>
    </xf>
    <xf numFmtId="0" fontId="50" fillId="0" borderId="0" xfId="0" applyFont="1" applyAlignment="1" applyProtection="1">
      <alignment horizontal="center" vertical="top"/>
      <protection locked="0"/>
    </xf>
    <xf numFmtId="49" fontId="50" fillId="0" borderId="0" xfId="0" applyNumberFormat="1" applyFont="1" applyAlignment="1" applyProtection="1">
      <alignment horizontal="left" vertical="top"/>
      <protection locked="0"/>
    </xf>
    <xf numFmtId="0" fontId="46" fillId="36" borderId="10" xfId="59" applyFont="1" applyFill="1" applyBorder="1" applyAlignment="1">
      <alignment horizontal="left" vertical="top" wrapText="1"/>
      <protection/>
    </xf>
    <xf numFmtId="0" fontId="19" fillId="0" borderId="10" xfId="58" applyFont="1" applyBorder="1" applyAlignment="1">
      <alignment vertical="top"/>
      <protection/>
    </xf>
    <xf numFmtId="8" fontId="19" fillId="0" borderId="10" xfId="44" applyNumberFormat="1" applyFont="1" applyFill="1" applyBorder="1" applyAlignment="1">
      <alignment horizontal="center" vertical="top"/>
    </xf>
    <xf numFmtId="49" fontId="19" fillId="0" borderId="10" xfId="58" applyNumberFormat="1" applyFont="1" applyBorder="1" applyAlignment="1">
      <alignment vertical="top"/>
      <protection/>
    </xf>
    <xf numFmtId="49" fontId="19" fillId="0" borderId="10" xfId="58" applyNumberFormat="1" applyFont="1" applyBorder="1" applyAlignment="1">
      <alignment horizontal="left" vertical="top"/>
      <protection/>
    </xf>
    <xf numFmtId="0" fontId="0" fillId="0" borderId="10" xfId="0" applyBorder="1" applyAlignment="1">
      <alignment horizontal="center" vertical="top"/>
    </xf>
    <xf numFmtId="0" fontId="0" fillId="0" borderId="23" xfId="0" applyBorder="1" applyAlignment="1">
      <alignment horizontal="center" vertical="top"/>
    </xf>
    <xf numFmtId="0" fontId="19" fillId="0" borderId="0" xfId="57" applyFont="1" applyAlignment="1">
      <alignment vertical="top"/>
      <protection/>
    </xf>
    <xf numFmtId="0" fontId="19" fillId="0" borderId="0" xfId="57" applyFont="1" applyAlignment="1">
      <alignment horizontal="center" vertical="top"/>
      <protection/>
    </xf>
    <xf numFmtId="169" fontId="46" fillId="0" borderId="0" xfId="44" applyNumberFormat="1" applyFont="1" applyFill="1" applyBorder="1" applyAlignment="1">
      <alignment horizontal="center" vertical="top"/>
    </xf>
    <xf numFmtId="0" fontId="70" fillId="0" borderId="0" xfId="0" applyFont="1" applyAlignment="1">
      <alignment/>
    </xf>
    <xf numFmtId="0" fontId="75" fillId="0" borderId="10" xfId="0" applyFont="1" applyBorder="1" applyAlignment="1">
      <alignment wrapText="1"/>
    </xf>
    <xf numFmtId="0" fontId="19" fillId="0" borderId="12" xfId="58" applyFont="1" applyBorder="1" applyAlignment="1">
      <alignment vertical="top"/>
      <protection/>
    </xf>
    <xf numFmtId="8" fontId="19" fillId="0" borderId="18" xfId="44" applyNumberFormat="1" applyFont="1" applyFill="1" applyBorder="1" applyAlignment="1">
      <alignment horizontal="center" vertical="top"/>
    </xf>
    <xf numFmtId="8" fontId="19" fillId="0" borderId="19" xfId="44" applyNumberFormat="1" applyFont="1" applyFill="1" applyBorder="1" applyAlignment="1">
      <alignment horizontal="center" vertical="top"/>
    </xf>
    <xf numFmtId="8" fontId="19" fillId="0" borderId="24" xfId="44" applyNumberFormat="1" applyFont="1" applyFill="1" applyBorder="1" applyAlignment="1">
      <alignment horizontal="center" vertical="top"/>
    </xf>
    <xf numFmtId="6" fontId="46" fillId="37" borderId="24" xfId="44" applyNumberFormat="1" applyFont="1" applyFill="1" applyBorder="1" applyAlignment="1">
      <alignment horizontal="center" vertical="top"/>
    </xf>
    <xf numFmtId="8" fontId="19" fillId="0" borderId="25" xfId="44" applyNumberFormat="1" applyFont="1" applyFill="1" applyBorder="1" applyAlignment="1">
      <alignment horizontal="center" vertical="top"/>
    </xf>
    <xf numFmtId="168" fontId="46" fillId="38" borderId="26" xfId="44" applyNumberFormat="1" applyFont="1" applyFill="1" applyBorder="1" applyAlignment="1">
      <alignment horizontal="center" vertical="top" wrapText="1"/>
    </xf>
    <xf numFmtId="169" fontId="46" fillId="36" borderId="10" xfId="44" applyNumberFormat="1" applyFont="1" applyFill="1" applyBorder="1" applyAlignment="1">
      <alignment horizontal="center" vertical="top" wrapText="1"/>
    </xf>
    <xf numFmtId="168" fontId="46" fillId="36" borderId="10" xfId="44" applyNumberFormat="1" applyFont="1" applyFill="1" applyBorder="1" applyAlignment="1">
      <alignment horizontal="center" vertical="top" wrapText="1"/>
    </xf>
    <xf numFmtId="0" fontId="46" fillId="36" borderId="10" xfId="59" applyFont="1" applyFill="1" applyBorder="1" applyAlignment="1">
      <alignment horizontal="center" vertical="top" wrapText="1"/>
      <protection/>
    </xf>
    <xf numFmtId="49" fontId="46" fillId="36" borderId="10" xfId="59" applyNumberFormat="1" applyFont="1" applyFill="1" applyBorder="1" applyAlignment="1">
      <alignment horizontal="center" vertical="top" wrapText="1"/>
      <protection/>
    </xf>
    <xf numFmtId="49" fontId="46" fillId="39" borderId="10" xfId="59" applyNumberFormat="1" applyFont="1" applyFill="1" applyBorder="1" applyAlignment="1">
      <alignment horizontal="center" vertical="top" wrapText="1"/>
      <protection/>
    </xf>
    <xf numFmtId="0" fontId="70" fillId="40" borderId="10" xfId="0" applyFont="1" applyFill="1" applyBorder="1" applyAlignment="1">
      <alignment horizontal="center" vertical="top" wrapText="1"/>
    </xf>
    <xf numFmtId="44" fontId="13" fillId="0" borderId="0" xfId="44" applyFont="1" applyAlignment="1" applyProtection="1">
      <alignment/>
      <protection/>
    </xf>
    <xf numFmtId="44" fontId="13" fillId="7" borderId="18" xfId="44" applyFont="1" applyFill="1" applyBorder="1" applyAlignment="1" applyProtection="1">
      <alignment/>
      <protection/>
    </xf>
    <xf numFmtId="0" fontId="14" fillId="34" borderId="0" xfId="0" applyFont="1" applyFill="1" applyAlignment="1">
      <alignment horizontal="center"/>
    </xf>
    <xf numFmtId="0" fontId="2" fillId="0" borderId="18" xfId="0" applyFont="1" applyBorder="1" applyAlignment="1">
      <alignment horizontal="center"/>
    </xf>
    <xf numFmtId="44" fontId="13" fillId="0" borderId="10" xfId="44" applyFont="1" applyBorder="1" applyAlignment="1" applyProtection="1">
      <alignment/>
      <protection/>
    </xf>
    <xf numFmtId="44" fontId="13" fillId="34" borderId="27" xfId="44" applyFont="1" applyFill="1" applyBorder="1" applyAlignment="1" applyProtection="1">
      <alignment/>
      <protection locked="0"/>
    </xf>
    <xf numFmtId="44" fontId="0" fillId="34" borderId="10" xfId="44" applyFont="1" applyFill="1" applyBorder="1" applyAlignment="1">
      <alignment/>
    </xf>
    <xf numFmtId="0" fontId="13" fillId="0" borderId="10" xfId="0" applyFont="1" applyBorder="1" applyAlignment="1">
      <alignment/>
    </xf>
    <xf numFmtId="0" fontId="16" fillId="0" borderId="10" xfId="0" applyFont="1" applyBorder="1" applyAlignment="1">
      <alignment horizontal="left"/>
    </xf>
    <xf numFmtId="0" fontId="15" fillId="0" borderId="0" xfId="0" applyFont="1" applyAlignment="1">
      <alignment wrapText="1"/>
    </xf>
    <xf numFmtId="0" fontId="15" fillId="0" borderId="10" xfId="0" applyFont="1" applyBorder="1" applyAlignment="1">
      <alignment wrapText="1"/>
    </xf>
    <xf numFmtId="2" fontId="15" fillId="34" borderId="10" xfId="44" applyNumberFormat="1" applyFont="1" applyFill="1" applyBorder="1" applyAlignment="1" applyProtection="1">
      <alignment/>
      <protection locked="0"/>
    </xf>
    <xf numFmtId="44" fontId="16" fillId="7" borderId="12" xfId="44" applyFont="1" applyFill="1" applyBorder="1" applyAlignment="1">
      <alignment horizontal="right"/>
    </xf>
    <xf numFmtId="0" fontId="2" fillId="0" borderId="10" xfId="0" applyFont="1" applyBorder="1" applyAlignment="1">
      <alignment horizontal="center"/>
    </xf>
    <xf numFmtId="44" fontId="16" fillId="0" borderId="12" xfId="44" applyFont="1" applyBorder="1" applyAlignment="1" applyProtection="1">
      <alignment horizontal="right"/>
      <protection locked="0"/>
    </xf>
    <xf numFmtId="0" fontId="26" fillId="0" borderId="10" xfId="0" applyFont="1" applyBorder="1" applyAlignment="1">
      <alignment horizontal="left"/>
    </xf>
    <xf numFmtId="0" fontId="0" fillId="0" borderId="10" xfId="0" applyFont="1" applyBorder="1" applyAlignment="1">
      <alignment/>
    </xf>
    <xf numFmtId="44" fontId="15" fillId="0" borderId="10" xfId="44" applyFont="1" applyBorder="1" applyAlignment="1" applyProtection="1">
      <alignment/>
      <protection locked="0"/>
    </xf>
    <xf numFmtId="0" fontId="16" fillId="0" borderId="10" xfId="0" applyFont="1" applyBorder="1" applyAlignment="1" applyProtection="1">
      <alignment horizontal="left"/>
      <protection locked="0"/>
    </xf>
    <xf numFmtId="44" fontId="13" fillId="7" borderId="10" xfId="44" applyFont="1" applyFill="1" applyBorder="1" applyAlignment="1">
      <alignment horizontal="right"/>
    </xf>
    <xf numFmtId="0" fontId="16" fillId="0" borderId="10" xfId="0" applyFont="1" applyBorder="1" applyAlignment="1" applyProtection="1">
      <alignment horizontal="left"/>
      <protection/>
    </xf>
    <xf numFmtId="0" fontId="13" fillId="0" borderId="10" xfId="0" applyFont="1" applyBorder="1" applyAlignment="1" applyProtection="1">
      <alignment/>
      <protection/>
    </xf>
    <xf numFmtId="44" fontId="16" fillId="0" borderId="10" xfId="44" applyFont="1" applyBorder="1" applyAlignment="1">
      <alignment horizontal="right"/>
    </xf>
    <xf numFmtId="0" fontId="14" fillId="33" borderId="10" xfId="0" applyFont="1" applyFill="1" applyBorder="1" applyAlignment="1">
      <alignment wrapText="1"/>
    </xf>
    <xf numFmtId="2" fontId="15" fillId="7" borderId="10" xfId="44" applyNumberFormat="1" applyFont="1" applyFill="1" applyBorder="1" applyAlignment="1" applyProtection="1">
      <alignment/>
      <protection/>
    </xf>
    <xf numFmtId="44" fontId="13" fillId="7" borderId="10" xfId="44" applyFont="1" applyFill="1" applyBorder="1" applyAlignment="1" applyProtection="1">
      <alignment horizontal="right"/>
      <protection/>
    </xf>
    <xf numFmtId="44" fontId="13" fillId="7" borderId="10" xfId="44" applyFont="1" applyFill="1" applyBorder="1" applyAlignment="1" applyProtection="1">
      <alignment/>
      <protection/>
    </xf>
    <xf numFmtId="44" fontId="15" fillId="7" borderId="10" xfId="44" applyFont="1" applyFill="1" applyBorder="1" applyAlignment="1" applyProtection="1">
      <alignment/>
      <protection/>
    </xf>
    <xf numFmtId="0" fontId="16" fillId="0" borderId="10" xfId="0" applyFont="1" applyBorder="1" applyAlignment="1" applyProtection="1">
      <alignment/>
      <protection locked="0"/>
    </xf>
    <xf numFmtId="0" fontId="14" fillId="0" borderId="10" xfId="0" applyFont="1" applyBorder="1" applyAlignment="1" applyProtection="1">
      <alignment horizontal="left"/>
      <protection locked="0"/>
    </xf>
    <xf numFmtId="0" fontId="14" fillId="33" borderId="10" xfId="0" applyFont="1" applyFill="1" applyBorder="1" applyAlignment="1" applyProtection="1">
      <alignment wrapText="1"/>
      <protection locked="0"/>
    </xf>
    <xf numFmtId="0" fontId="13" fillId="0" borderId="10" xfId="0" applyFont="1" applyBorder="1" applyAlignment="1" applyProtection="1">
      <alignment/>
      <protection locked="0"/>
    </xf>
    <xf numFmtId="0" fontId="16" fillId="0" borderId="10" xfId="0" applyFont="1" applyBorder="1" applyAlignment="1" applyProtection="1">
      <alignment/>
      <protection locked="0"/>
    </xf>
    <xf numFmtId="0" fontId="14" fillId="0" borderId="0" xfId="0" applyFont="1" applyAlignment="1" applyProtection="1">
      <alignment/>
      <protection locked="0"/>
    </xf>
    <xf numFmtId="0" fontId="16" fillId="0" borderId="0" xfId="0" applyFont="1" applyAlignment="1" applyProtection="1">
      <alignment/>
      <protection locked="0"/>
    </xf>
    <xf numFmtId="43" fontId="15" fillId="0" borderId="0" xfId="42" applyFont="1" applyAlignment="1" applyProtection="1">
      <alignment horizontal="center" vertical="center" wrapText="1"/>
      <protection locked="0"/>
    </xf>
    <xf numFmtId="44" fontId="16" fillId="34" borderId="18" xfId="44" applyFont="1" applyFill="1" applyBorder="1" applyAlignment="1" applyProtection="1">
      <alignment wrapText="1"/>
      <protection locked="0"/>
    </xf>
    <xf numFmtId="44" fontId="13" fillId="7" borderId="18" xfId="44" applyFont="1" applyFill="1" applyBorder="1" applyAlignment="1">
      <alignment/>
    </xf>
    <xf numFmtId="0" fontId="13" fillId="0" borderId="10" xfId="0" applyFont="1" applyBorder="1" applyAlignment="1">
      <alignment horizontal="right"/>
    </xf>
    <xf numFmtId="0" fontId="9" fillId="0" borderId="0" xfId="0" applyFont="1" applyAlignment="1">
      <alignment/>
    </xf>
    <xf numFmtId="0" fontId="7" fillId="8" borderId="10" xfId="0" applyFont="1" applyFill="1" applyBorder="1" applyAlignment="1">
      <alignment horizontal="left" indent="1"/>
    </xf>
    <xf numFmtId="0" fontId="18" fillId="0" borderId="10" xfId="0" applyFont="1" applyBorder="1" applyAlignment="1">
      <alignment/>
    </xf>
    <xf numFmtId="44" fontId="8" fillId="7" borderId="10" xfId="44" applyFont="1" applyFill="1" applyBorder="1" applyAlignment="1" applyProtection="1">
      <alignment/>
      <protection locked="0"/>
    </xf>
    <xf numFmtId="44" fontId="23" fillId="0" borderId="10" xfId="44" applyFont="1" applyBorder="1" applyAlignment="1">
      <alignment horizontal="right"/>
    </xf>
    <xf numFmtId="44" fontId="24" fillId="7" borderId="10" xfId="44" applyFont="1" applyFill="1" applyBorder="1" applyAlignment="1">
      <alignment horizontal="right"/>
    </xf>
    <xf numFmtId="44" fontId="8" fillId="7" borderId="10" xfId="44" applyFont="1" applyFill="1" applyBorder="1" applyAlignment="1">
      <alignment/>
    </xf>
    <xf numFmtId="0" fontId="8" fillId="35" borderId="10" xfId="0" applyFont="1" applyFill="1" applyBorder="1" applyAlignment="1">
      <alignment horizontal="left" wrapText="1"/>
    </xf>
    <xf numFmtId="0" fontId="6" fillId="33" borderId="0" xfId="0" applyFont="1" applyFill="1" applyBorder="1" applyAlignment="1">
      <alignment/>
    </xf>
    <xf numFmtId="0" fontId="6" fillId="35" borderId="10" xfId="0" applyFont="1" applyFill="1" applyBorder="1" applyAlignment="1">
      <alignment wrapText="1"/>
    </xf>
    <xf numFmtId="0" fontId="17" fillId="0" borderId="10" xfId="0" applyFont="1" applyBorder="1" applyAlignment="1">
      <alignment/>
    </xf>
    <xf numFmtId="0" fontId="18" fillId="0" borderId="18" xfId="0" applyFont="1" applyBorder="1" applyAlignment="1">
      <alignment horizontal="left"/>
    </xf>
    <xf numFmtId="2" fontId="8" fillId="34" borderId="10" xfId="44" applyNumberFormat="1" applyFont="1" applyFill="1" applyBorder="1" applyAlignment="1" applyProtection="1">
      <alignment/>
      <protection locked="0"/>
    </xf>
    <xf numFmtId="0" fontId="8" fillId="0" borderId="0" xfId="0" applyFont="1" applyAlignment="1">
      <alignment horizontal="left" vertical="center" wrapText="1"/>
    </xf>
    <xf numFmtId="0" fontId="8" fillId="0" borderId="10" xfId="0" applyFont="1" applyBorder="1" applyAlignment="1">
      <alignment horizontal="left" vertical="center" wrapText="1"/>
    </xf>
    <xf numFmtId="44" fontId="23" fillId="34" borderId="10" xfId="44" applyFont="1" applyFill="1" applyBorder="1" applyAlignment="1" applyProtection="1">
      <alignment wrapText="1"/>
      <protection/>
    </xf>
    <xf numFmtId="44" fontId="17" fillId="34" borderId="10" xfId="44" applyFont="1" applyFill="1" applyBorder="1" applyAlignment="1" applyProtection="1">
      <alignment vertical="center"/>
      <protection locked="0"/>
    </xf>
    <xf numFmtId="44" fontId="18" fillId="7" borderId="10" xfId="44" applyFont="1" applyFill="1" applyBorder="1" applyAlignment="1" applyProtection="1">
      <alignment vertical="center"/>
      <protection/>
    </xf>
    <xf numFmtId="0" fontId="0" fillId="8" borderId="0" xfId="0" applyFont="1" applyFill="1" applyAlignment="1">
      <alignment/>
    </xf>
    <xf numFmtId="0" fontId="64" fillId="8" borderId="0" xfId="53" applyFill="1" applyAlignment="1">
      <alignment/>
    </xf>
    <xf numFmtId="44" fontId="15" fillId="7" borderId="10" xfId="44" applyFont="1" applyFill="1" applyBorder="1" applyAlignment="1">
      <alignment/>
    </xf>
    <xf numFmtId="44" fontId="15" fillId="34" borderId="10" xfId="44" applyFont="1" applyFill="1" applyBorder="1" applyAlignment="1">
      <alignment horizontal="center" vertical="center"/>
    </xf>
    <xf numFmtId="44" fontId="13" fillId="34" borderId="12" xfId="44" applyFont="1" applyFill="1" applyBorder="1" applyAlignment="1" applyProtection="1">
      <alignment/>
      <protection locked="0"/>
    </xf>
    <xf numFmtId="44" fontId="6" fillId="34" borderId="18" xfId="44" applyFont="1" applyFill="1" applyBorder="1" applyAlignment="1" applyProtection="1">
      <alignment/>
      <protection locked="0"/>
    </xf>
    <xf numFmtId="0" fontId="7" fillId="0" borderId="10" xfId="0" applyFont="1" applyBorder="1" applyAlignment="1">
      <alignment horizontal="left" indent="1"/>
    </xf>
    <xf numFmtId="0" fontId="6" fillId="0" borderId="10" xfId="0" applyFont="1" applyBorder="1" applyAlignment="1">
      <alignment horizontal="left" indent="3"/>
    </xf>
    <xf numFmtId="0" fontId="7" fillId="0" borderId="10" xfId="0" applyFont="1" applyBorder="1" applyAlignment="1">
      <alignment horizontal="left" indent="2"/>
    </xf>
    <xf numFmtId="0" fontId="6" fillId="0" borderId="10" xfId="0" applyFont="1" applyBorder="1" applyAlignment="1">
      <alignment horizontal="left" indent="2"/>
    </xf>
    <xf numFmtId="43" fontId="6" fillId="0" borderId="10" xfId="42" applyFont="1" applyBorder="1" applyAlignment="1">
      <alignment horizontal="left" wrapText="1" indent="2"/>
    </xf>
    <xf numFmtId="43" fontId="17" fillId="0" borderId="10" xfId="42" applyFont="1" applyBorder="1" applyAlignment="1">
      <alignment wrapText="1"/>
    </xf>
    <xf numFmtId="44" fontId="6" fillId="7" borderId="18" xfId="44" applyFont="1" applyFill="1" applyBorder="1" applyAlignment="1">
      <alignment/>
    </xf>
    <xf numFmtId="0" fontId="8" fillId="0" borderId="10" xfId="0" applyFont="1" applyBorder="1" applyAlignment="1">
      <alignment/>
    </xf>
    <xf numFmtId="0" fontId="5" fillId="0" borderId="10" xfId="0" applyFont="1" applyBorder="1" applyAlignment="1">
      <alignment/>
    </xf>
    <xf numFmtId="44" fontId="27" fillId="0" borderId="0" xfId="44" applyFont="1" applyAlignment="1">
      <alignment horizontal="center"/>
    </xf>
    <xf numFmtId="44" fontId="27" fillId="0" borderId="0" xfId="44" applyFont="1" applyAlignment="1" applyProtection="1">
      <alignment horizontal="center"/>
      <protection locked="0"/>
    </xf>
    <xf numFmtId="44" fontId="28" fillId="0" borderId="0" xfId="44" applyFont="1" applyAlignment="1">
      <alignment horizontal="center"/>
    </xf>
    <xf numFmtId="44" fontId="0" fillId="0" borderId="0" xfId="44" applyFont="1" applyAlignment="1">
      <alignment wrapText="1"/>
    </xf>
    <xf numFmtId="44" fontId="5" fillId="7" borderId="12" xfId="44" applyFont="1" applyFill="1" applyBorder="1" applyAlignment="1">
      <alignment vertical="center"/>
    </xf>
    <xf numFmtId="44" fontId="5" fillId="33" borderId="0" xfId="44" applyFont="1" applyFill="1" applyBorder="1" applyAlignment="1">
      <alignment vertical="center"/>
    </xf>
    <xf numFmtId="44" fontId="5" fillId="0" borderId="10" xfId="44" applyFont="1" applyBorder="1" applyAlignment="1">
      <alignment/>
    </xf>
    <xf numFmtId="44" fontId="6" fillId="41" borderId="0" xfId="44" applyFont="1" applyFill="1" applyAlignment="1" applyProtection="1">
      <alignment/>
      <protection locked="0"/>
    </xf>
    <xf numFmtId="0" fontId="18" fillId="41" borderId="0" xfId="0" applyFont="1" applyFill="1" applyAlignment="1" applyProtection="1">
      <alignment horizontal="left"/>
      <protection locked="0"/>
    </xf>
    <xf numFmtId="0" fontId="18" fillId="41" borderId="0" xfId="0" applyFont="1" applyFill="1" applyAlignment="1">
      <alignment horizontal="left"/>
    </xf>
    <xf numFmtId="44" fontId="6" fillId="41" borderId="0" xfId="44" applyFont="1" applyFill="1" applyAlignment="1">
      <alignment/>
    </xf>
    <xf numFmtId="44" fontId="8" fillId="41" borderId="0" xfId="44" applyFont="1" applyFill="1" applyAlignment="1">
      <alignment/>
    </xf>
    <xf numFmtId="44" fontId="6" fillId="41" borderId="0" xfId="44" applyFont="1" applyFill="1" applyAlignment="1" applyProtection="1">
      <alignment/>
      <protection locked="0"/>
    </xf>
    <xf numFmtId="43" fontId="6" fillId="41" borderId="0" xfId="42" applyFont="1" applyFill="1" applyAlignment="1" applyProtection="1">
      <alignment/>
      <protection locked="0"/>
    </xf>
    <xf numFmtId="0" fontId="17" fillId="0" borderId="0" xfId="0" applyFont="1" applyAlignment="1">
      <alignment horizontal="left" vertical="center" wrapText="1"/>
    </xf>
    <xf numFmtId="0" fontId="14" fillId="33" borderId="18" xfId="0" applyFont="1" applyFill="1" applyBorder="1" applyAlignment="1">
      <alignment/>
    </xf>
    <xf numFmtId="0" fontId="76" fillId="0" borderId="0" xfId="53" applyFont="1" applyAlignment="1">
      <alignment/>
    </xf>
    <xf numFmtId="0" fontId="10" fillId="0" borderId="10" xfId="0" applyFont="1" applyBorder="1" applyAlignment="1">
      <alignment horizontal="left" vertical="center" wrapText="1" indent="2"/>
    </xf>
    <xf numFmtId="0" fontId="17" fillId="0" borderId="10" xfId="0" applyFont="1" applyBorder="1" applyAlignment="1">
      <alignment horizontal="left" wrapText="1" indent="1"/>
    </xf>
    <xf numFmtId="44" fontId="17" fillId="34" borderId="26" xfId="44" applyFont="1" applyFill="1" applyBorder="1" applyAlignment="1" applyProtection="1">
      <alignment vertical="center"/>
      <protection locked="0"/>
    </xf>
    <xf numFmtId="44" fontId="17" fillId="34" borderId="18" xfId="44" applyFont="1" applyFill="1" applyBorder="1" applyAlignment="1" applyProtection="1">
      <alignment vertical="center"/>
      <protection locked="0"/>
    </xf>
    <xf numFmtId="44" fontId="10" fillId="34" borderId="10" xfId="44" applyFont="1" applyFill="1" applyBorder="1" applyAlignment="1" applyProtection="1">
      <alignment vertical="center"/>
      <protection locked="0"/>
    </xf>
    <xf numFmtId="44" fontId="10" fillId="7" borderId="10" xfId="44" applyFont="1" applyFill="1" applyBorder="1" applyAlignment="1">
      <alignment vertical="center"/>
    </xf>
    <xf numFmtId="44" fontId="17" fillId="0" borderId="0" xfId="44" applyFont="1" applyAlignment="1">
      <alignment vertical="center"/>
    </xf>
    <xf numFmtId="44" fontId="17" fillId="7" borderId="10" xfId="44" applyFont="1" applyFill="1" applyBorder="1" applyAlignment="1">
      <alignment vertical="center"/>
    </xf>
    <xf numFmtId="44" fontId="17" fillId="0" borderId="10" xfId="44" applyFont="1" applyBorder="1" applyAlignment="1">
      <alignment vertical="center"/>
    </xf>
    <xf numFmtId="44" fontId="22" fillId="7" borderId="10" xfId="44" applyFont="1" applyFill="1" applyBorder="1" applyAlignment="1">
      <alignment horizontal="right" vertical="center"/>
    </xf>
    <xf numFmtId="44" fontId="18" fillId="34" borderId="10" xfId="44" applyFont="1" applyFill="1" applyBorder="1" applyAlignment="1" applyProtection="1">
      <alignment horizontal="left" wrapText="1"/>
      <protection locked="0"/>
    </xf>
    <xf numFmtId="6" fontId="13" fillId="34" borderId="18" xfId="44" applyNumberFormat="1" applyFont="1" applyFill="1" applyBorder="1" applyAlignment="1" applyProtection="1" quotePrefix="1">
      <alignment/>
      <protection locked="0"/>
    </xf>
    <xf numFmtId="0" fontId="14" fillId="8" borderId="10" xfId="0" applyFont="1" applyFill="1" applyBorder="1" applyAlignment="1">
      <alignment horizontal="left" indent="2"/>
    </xf>
    <xf numFmtId="0" fontId="13" fillId="0" borderId="10" xfId="0" applyFont="1" applyBorder="1" applyAlignment="1">
      <alignment horizontal="left" wrapText="1" indent="2"/>
    </xf>
    <xf numFmtId="0" fontId="13" fillId="0" borderId="18" xfId="0" applyFont="1" applyBorder="1" applyAlignment="1">
      <alignment/>
    </xf>
    <xf numFmtId="0" fontId="16" fillId="0" borderId="18" xfId="0" applyFont="1" applyBorder="1" applyAlignment="1">
      <alignment/>
    </xf>
    <xf numFmtId="0" fontId="16" fillId="0" borderId="18" xfId="0" applyFont="1" applyBorder="1" applyAlignment="1">
      <alignment horizontal="left"/>
    </xf>
    <xf numFmtId="0" fontId="17" fillId="0" borderId="18" xfId="0" applyFont="1" applyBorder="1" applyAlignment="1">
      <alignment/>
    </xf>
    <xf numFmtId="43" fontId="0" fillId="0" borderId="18" xfId="42" applyFont="1" applyBorder="1" applyAlignment="1">
      <alignment horizontal="left" wrapText="1"/>
    </xf>
    <xf numFmtId="0" fontId="14" fillId="0" borderId="18" xfId="0" applyFont="1" applyBorder="1" applyAlignment="1">
      <alignment/>
    </xf>
    <xf numFmtId="0" fontId="16" fillId="0" borderId="18" xfId="0" applyFont="1" applyBorder="1" applyAlignment="1">
      <alignment/>
    </xf>
    <xf numFmtId="0" fontId="14" fillId="33" borderId="18" xfId="0" applyFont="1" applyFill="1" applyBorder="1" applyAlignment="1">
      <alignment wrapText="1"/>
    </xf>
    <xf numFmtId="0" fontId="13" fillId="0" borderId="28" xfId="0" applyFont="1" applyBorder="1" applyAlignment="1">
      <alignment/>
    </xf>
    <xf numFmtId="0" fontId="15" fillId="0" borderId="28" xfId="0" applyFont="1" applyBorder="1" applyAlignment="1">
      <alignment wrapText="1"/>
    </xf>
    <xf numFmtId="0" fontId="0" fillId="0" borderId="28" xfId="0" applyBorder="1" applyAlignment="1">
      <alignment/>
    </xf>
    <xf numFmtId="44" fontId="16" fillId="0" borderId="28" xfId="44" applyFont="1" applyBorder="1" applyAlignment="1">
      <alignment horizontal="right"/>
    </xf>
    <xf numFmtId="0" fontId="14" fillId="0" borderId="28" xfId="0" applyFont="1" applyBorder="1" applyAlignment="1">
      <alignment horizontal="right"/>
    </xf>
    <xf numFmtId="0" fontId="14" fillId="0" borderId="28" xfId="0" applyFont="1" applyBorder="1" applyAlignment="1">
      <alignment/>
    </xf>
    <xf numFmtId="44" fontId="0" fillId="0" borderId="28" xfId="44" applyFont="1" applyBorder="1" applyAlignment="1">
      <alignment/>
    </xf>
    <xf numFmtId="0" fontId="14" fillId="0" borderId="28" xfId="0" applyFont="1" applyBorder="1" applyAlignment="1">
      <alignment horizontal="left"/>
    </xf>
    <xf numFmtId="0" fontId="15" fillId="0" borderId="28" xfId="0" applyFont="1" applyBorder="1" applyAlignment="1">
      <alignment horizontal="center" vertical="center"/>
    </xf>
    <xf numFmtId="0" fontId="14" fillId="34" borderId="0" xfId="0" applyFont="1" applyFill="1" applyAlignment="1">
      <alignment/>
    </xf>
    <xf numFmtId="0" fontId="13" fillId="0" borderId="0" xfId="0" applyFont="1" applyAlignment="1">
      <alignment horizontal="left"/>
    </xf>
    <xf numFmtId="44" fontId="13" fillId="41" borderId="0" xfId="44" applyFont="1" applyFill="1" applyAlignment="1">
      <alignment/>
    </xf>
    <xf numFmtId="44" fontId="0" fillId="41" borderId="0" xfId="44" applyFont="1" applyFill="1" applyAlignment="1">
      <alignment/>
    </xf>
    <xf numFmtId="0" fontId="14" fillId="0" borderId="0" xfId="0" applyFont="1" applyAlignment="1">
      <alignment horizontal="center"/>
    </xf>
    <xf numFmtId="0" fontId="0" fillId="0" borderId="0" xfId="0" applyFont="1" applyAlignment="1">
      <alignment wrapText="1"/>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14" fillId="34" borderId="0" xfId="0" applyFont="1" applyFill="1" applyAlignment="1">
      <alignment horizontal="center"/>
    </xf>
    <xf numFmtId="43" fontId="15" fillId="0" borderId="10" xfId="42" applyFont="1" applyBorder="1" applyAlignment="1" applyProtection="1">
      <alignment horizontal="center" vertical="center" wrapText="1"/>
      <protection locked="0"/>
    </xf>
    <xf numFmtId="0" fontId="14" fillId="34" borderId="0" xfId="0" applyFont="1" applyFill="1" applyAlignment="1" applyProtection="1">
      <alignment horizontal="left"/>
      <protection/>
    </xf>
    <xf numFmtId="0" fontId="10" fillId="0" borderId="0" xfId="0" applyFont="1" applyAlignment="1">
      <alignment horizontal="center"/>
    </xf>
    <xf numFmtId="0" fontId="5" fillId="0" borderId="0" xfId="0" applyFont="1" applyAlignment="1">
      <alignment horizontal="center" wrapText="1"/>
    </xf>
    <xf numFmtId="0" fontId="8" fillId="0" borderId="12" xfId="0" applyFont="1" applyBorder="1" applyAlignment="1">
      <alignment horizontal="center"/>
    </xf>
    <xf numFmtId="0" fontId="8" fillId="0" borderId="20" xfId="0" applyFont="1" applyBorder="1" applyAlignment="1">
      <alignment horizontal="center"/>
    </xf>
    <xf numFmtId="0" fontId="8" fillId="0" borderId="18" xfId="0" applyFont="1" applyBorder="1" applyAlignment="1">
      <alignment horizontal="center"/>
    </xf>
    <xf numFmtId="0" fontId="13" fillId="0" borderId="26" xfId="0" applyFont="1" applyBorder="1" applyAlignment="1">
      <alignment horizontal="left" vertical="center" wrapText="1"/>
    </xf>
    <xf numFmtId="0" fontId="13" fillId="0" borderId="23" xfId="0" applyFont="1" applyBorder="1" applyAlignment="1">
      <alignment horizontal="left" vertical="center" wrapText="1"/>
    </xf>
    <xf numFmtId="0" fontId="14" fillId="0" borderId="0" xfId="0" applyFont="1" applyAlignment="1" applyProtection="1">
      <alignment horizontal="center"/>
      <protection locked="0"/>
    </xf>
    <xf numFmtId="44" fontId="8" fillId="0" borderId="26" xfId="44" applyFont="1" applyBorder="1" applyAlignment="1">
      <alignment wrapText="1"/>
    </xf>
    <xf numFmtId="44" fontId="8" fillId="0" borderId="23" xfId="44"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DP" xfId="57"/>
    <cellStyle name="Normal_PDP_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health_care/medicaid/publications/docs/gis/02ma019.pdf" TargetMode="External" /><Relationship Id="rId2" Type="http://schemas.openxmlformats.org/officeDocument/2006/relationships/hyperlink" Target="http://www.wnylc.com/health/entry/229/" TargetMode="External" /><Relationship Id="rId3" Type="http://schemas.openxmlformats.org/officeDocument/2006/relationships/hyperlink" Target="https://q1medicare.com/PartD-SearchMA-Medicare-2024PlanFinder.ph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health_care/medicaid/publications/docs/gis/02ma019.pdf" TargetMode="External" /><Relationship Id="rId2" Type="http://schemas.openxmlformats.org/officeDocument/2006/relationships/hyperlink" Target="http://www.wnylc.com/health/entry/229/" TargetMode="External" /><Relationship Id="rId3" Type="http://schemas.openxmlformats.org/officeDocument/2006/relationships/hyperlink" Target="https://q1medicare.com/PartD-SearchMA-Medicare-2024PlanFinder.php"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alth.ny.gov/health_care/medicaid/publications/docs/gis/02ma019.pdf" TargetMode="External" /><Relationship Id="rId2" Type="http://schemas.openxmlformats.org/officeDocument/2006/relationships/hyperlink" Target="http://www.wnylc.com/health/entry/229/"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health.ny.gov/health_care/medicaid/publications/docs/gis/02ma019.pdf" TargetMode="External" /><Relationship Id="rId2" Type="http://schemas.openxmlformats.org/officeDocument/2006/relationships/hyperlink" Target="http://www.wnylc.com/health/entry/229/" TargetMode="External" /><Relationship Id="rId3" Type="http://schemas.openxmlformats.org/officeDocument/2006/relationships/hyperlink" Target="https://q1medicare.com/PartD-SearchMA-Medicare-2024PlanFinder.php"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health.ny.gov/health_care/medicaid/publications/docs/gis/02ma019.pdf" TargetMode="External" /><Relationship Id="rId2" Type="http://schemas.openxmlformats.org/officeDocument/2006/relationships/hyperlink" Target="http://www.wnylc.com/health/entry/229/"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q1medicare.com/2023/MedicareAdvantage-2023CHealthPlanMAPDHMOPPONewYork.php" TargetMode="External" /><Relationship Id="rId2" Type="http://schemas.openxmlformats.org/officeDocument/2006/relationships/hyperlink" Target="https://www.health.ny.gov/health_care/medicaid/publications/docs/gis/02ma019.pdf" TargetMode="External" /><Relationship Id="rId3" Type="http://schemas.openxmlformats.org/officeDocument/2006/relationships/hyperlink" Target="http://www.wnylc.com/health/entry/229/" TargetMode="External" /><Relationship Id="rId4" Type="http://schemas.openxmlformats.org/officeDocument/2006/relationships/hyperlink" Target="https://www.health.ny.gov/health_care/medicaid/publications/search_by_year.htm" TargetMode="External" /><Relationship Id="rId5" Type="http://schemas.openxmlformats.org/officeDocument/2006/relationships/hyperlink" Target="https://www.health.ny.gov/forms/doh-5298.pdf"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alth.ny.gov/health_care/medicaid/publications/docs/gis/24ma01_att1.pdf" TargetMode="External" /><Relationship Id="rId2" Type="http://schemas.openxmlformats.org/officeDocument/2006/relationships/hyperlink" Target="https://q1medicare.com/PartD-SearchMA-Medicare-2024PlanFinder.php" TargetMode="External" /><Relationship Id="rId3" Type="http://schemas.openxmlformats.org/officeDocument/2006/relationships/hyperlink" Target="http://www.wnylc.com/health/entry/212/" TargetMode="Externa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q1medicare.com/PartD-SearchPDPMedicare-2024PlanFinder.php?state=ny#results" TargetMode="External" /><Relationship Id="rId2" Type="http://schemas.openxmlformats.org/officeDocument/2006/relationships/hyperlink" Target="https://www.cms.gov/medicare/coverage/prescription-drug-coverage" TargetMode="External" /><Relationship Id="rId3" Type="http://schemas.openxmlformats.org/officeDocument/2006/relationships/hyperlink" Target="https://q1medicare.com/PartD-SearchPDPMedicare-2024PlanFinder.php?state=ny#results"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E6" sqref="E6"/>
    </sheetView>
  </sheetViews>
  <sheetFormatPr defaultColWidth="9.140625" defaultRowHeight="12.75"/>
  <cols>
    <col min="1" max="1" width="25.28125" style="0" customWidth="1"/>
    <col min="2" max="2" width="67.00390625" style="0" customWidth="1"/>
  </cols>
  <sheetData>
    <row r="1" ht="12.75">
      <c r="A1" s="49" t="s">
        <v>14</v>
      </c>
    </row>
    <row r="2" spans="1:2" ht="18">
      <c r="A2" s="121" t="s">
        <v>133</v>
      </c>
      <c r="B2" s="121"/>
    </row>
    <row r="3" spans="1:2" ht="18">
      <c r="A3" s="122" t="s">
        <v>130</v>
      </c>
      <c r="B3" s="122" t="s">
        <v>134</v>
      </c>
    </row>
    <row r="4" spans="1:2" ht="18">
      <c r="A4" s="123" t="s">
        <v>131</v>
      </c>
      <c r="B4" s="124" t="s">
        <v>135</v>
      </c>
    </row>
    <row r="5" spans="1:2" ht="18">
      <c r="A5" s="121"/>
      <c r="B5" s="121"/>
    </row>
    <row r="6" spans="1:2" ht="18">
      <c r="A6" s="121" t="s">
        <v>132</v>
      </c>
      <c r="B6" s="121" t="s">
        <v>136</v>
      </c>
    </row>
    <row r="7" ht="18">
      <c r="B7" s="12"/>
    </row>
    <row r="8" ht="18">
      <c r="B8" s="125" t="s">
        <v>137</v>
      </c>
    </row>
    <row r="10" ht="12.75">
      <c r="B10" s="49" t="s">
        <v>203</v>
      </c>
    </row>
    <row r="11" ht="12.75">
      <c r="B11"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
      <selection activeCell="C8" sqref="C8"/>
    </sheetView>
  </sheetViews>
  <sheetFormatPr defaultColWidth="9.140625" defaultRowHeight="12.75"/>
  <cols>
    <col min="1" max="1" width="51.140625" style="0" customWidth="1"/>
    <col min="2" max="2" width="20.140625" style="9" bestFit="1" customWidth="1"/>
    <col min="3" max="3" width="14.421875" style="0" customWidth="1"/>
    <col min="4" max="4" width="57.57421875" style="0" customWidth="1"/>
    <col min="6" max="6" width="14.00390625" style="0" customWidth="1"/>
    <col min="7" max="7" width="7.57421875" style="0" customWidth="1"/>
  </cols>
  <sheetData>
    <row r="1" spans="1:7" ht="14.25">
      <c r="A1" s="335" t="s">
        <v>31</v>
      </c>
      <c r="B1" s="335"/>
      <c r="C1" s="335"/>
      <c r="D1" s="208"/>
      <c r="E1" s="23"/>
      <c r="F1" s="23"/>
      <c r="G1" s="21"/>
    </row>
    <row r="2" spans="1:7" ht="45">
      <c r="A2" s="23" t="s">
        <v>0</v>
      </c>
      <c r="B2" s="126" t="s">
        <v>205</v>
      </c>
      <c r="C2" s="216" t="s">
        <v>211</v>
      </c>
      <c r="D2" s="6" t="s">
        <v>12</v>
      </c>
      <c r="E2" s="21"/>
      <c r="F2" s="21"/>
      <c r="G2" s="21"/>
    </row>
    <row r="3" spans="1:7" ht="14.25">
      <c r="A3" s="116" t="s">
        <v>5</v>
      </c>
      <c r="B3" s="139" t="s">
        <v>14</v>
      </c>
      <c r="D3" s="21" t="s">
        <v>14</v>
      </c>
      <c r="E3" s="21"/>
      <c r="F3" s="21"/>
      <c r="G3" s="21"/>
    </row>
    <row r="4" spans="1:7" ht="14.25">
      <c r="A4" s="116" t="s">
        <v>100</v>
      </c>
      <c r="B4" s="139" t="s">
        <v>14</v>
      </c>
      <c r="D4" s="213" t="s">
        <v>213</v>
      </c>
      <c r="E4" s="21"/>
      <c r="F4" s="21"/>
      <c r="G4" s="21"/>
    </row>
    <row r="5" spans="1:7" ht="14.25">
      <c r="A5" s="116" t="s">
        <v>101</v>
      </c>
      <c r="B5" s="139" t="s">
        <v>14</v>
      </c>
      <c r="D5" s="21"/>
      <c r="E5" s="21"/>
      <c r="F5" s="21"/>
      <c r="G5" s="21"/>
    </row>
    <row r="6" spans="1:7" ht="14.25">
      <c r="A6" s="116" t="s">
        <v>128</v>
      </c>
      <c r="B6" s="25" t="s">
        <v>14</v>
      </c>
      <c r="C6" s="140"/>
      <c r="D6" s="37" t="s">
        <v>22</v>
      </c>
      <c r="E6" s="26"/>
      <c r="F6" s="26"/>
      <c r="G6" s="21"/>
    </row>
    <row r="7" spans="1:7" ht="14.25">
      <c r="A7" s="36" t="s">
        <v>158</v>
      </c>
      <c r="B7" s="25"/>
      <c r="C7" s="38">
        <v>65</v>
      </c>
      <c r="D7" s="214" t="s">
        <v>15</v>
      </c>
      <c r="E7" s="26"/>
      <c r="F7" s="26"/>
      <c r="G7" s="21"/>
    </row>
    <row r="8" spans="2:7" ht="14.25">
      <c r="B8" s="142"/>
      <c r="C8" s="218">
        <f>IF(C6&lt;65,0,(C6-C7))</f>
        <v>0</v>
      </c>
      <c r="D8" s="213" t="s">
        <v>82</v>
      </c>
      <c r="E8" s="26"/>
      <c r="F8" s="26"/>
      <c r="G8" s="21"/>
    </row>
    <row r="9" spans="1:7" ht="14.25">
      <c r="A9" s="130" t="s">
        <v>16</v>
      </c>
      <c r="B9" s="53">
        <f>(C8/2)</f>
        <v>0</v>
      </c>
      <c r="C9" s="34"/>
      <c r="D9" s="214" t="s">
        <v>212</v>
      </c>
      <c r="E9" s="26"/>
      <c r="F9" s="26"/>
      <c r="G9" s="21"/>
    </row>
    <row r="10" spans="1:7" ht="14.25">
      <c r="A10" s="115" t="s">
        <v>26</v>
      </c>
      <c r="B10" s="54">
        <f>SUM(B3:B9)</f>
        <v>0</v>
      </c>
      <c r="C10" s="28" t="s">
        <v>14</v>
      </c>
      <c r="D10" s="28"/>
      <c r="E10" s="28"/>
      <c r="F10" s="28"/>
      <c r="G10" s="21"/>
    </row>
    <row r="11" spans="1:7" ht="14.25">
      <c r="A11" s="27"/>
      <c r="B11" s="22"/>
      <c r="C11" s="28"/>
      <c r="D11" s="28"/>
      <c r="E11" s="28"/>
      <c r="F11" s="28"/>
      <c r="G11" s="21"/>
    </row>
    <row r="12" spans="1:7" ht="14.25">
      <c r="A12" s="112" t="s">
        <v>1</v>
      </c>
      <c r="B12" s="113"/>
      <c r="C12" s="28"/>
      <c r="D12" s="28"/>
      <c r="E12" s="28"/>
      <c r="F12" s="28"/>
      <c r="G12" s="21"/>
    </row>
    <row r="13" spans="1:7" ht="14.25">
      <c r="A13" s="114" t="s">
        <v>168</v>
      </c>
      <c r="B13" s="140">
        <v>174.7</v>
      </c>
      <c r="C13" s="28"/>
      <c r="D13" s="128" t="s">
        <v>83</v>
      </c>
      <c r="E13" s="28"/>
      <c r="F13" s="28"/>
      <c r="G13" s="21"/>
    </row>
    <row r="14" spans="1:7" s="64" customFormat="1" ht="67.5" customHeight="1">
      <c r="A14" s="100" t="s">
        <v>85</v>
      </c>
      <c r="B14" s="141">
        <v>0</v>
      </c>
      <c r="D14" s="90" t="s">
        <v>86</v>
      </c>
      <c r="E14" s="66"/>
      <c r="F14" s="66"/>
      <c r="G14" s="66"/>
    </row>
    <row r="15" spans="1:7" s="64" customFormat="1" ht="17.25" customHeight="1">
      <c r="A15" s="100" t="s">
        <v>107</v>
      </c>
      <c r="B15" s="141" t="s">
        <v>14</v>
      </c>
      <c r="D15" s="97" t="s">
        <v>108</v>
      </c>
      <c r="E15" s="66"/>
      <c r="F15" s="66"/>
      <c r="G15" s="66"/>
    </row>
    <row r="16" spans="1:7" s="64" customFormat="1" ht="31.5" customHeight="1">
      <c r="A16" s="100" t="s">
        <v>109</v>
      </c>
      <c r="B16" s="141">
        <v>0</v>
      </c>
      <c r="D16" s="69"/>
      <c r="E16" s="66"/>
      <c r="F16" s="66"/>
      <c r="G16" s="66"/>
    </row>
    <row r="17" spans="1:7" ht="14.25">
      <c r="A17" s="114" t="s">
        <v>10</v>
      </c>
      <c r="B17" s="113">
        <v>20</v>
      </c>
      <c r="C17" s="28"/>
      <c r="D17" s="28"/>
      <c r="E17" s="28"/>
      <c r="F17" s="28"/>
      <c r="G17" s="21"/>
    </row>
    <row r="18" spans="1:7" ht="14.25">
      <c r="A18" s="115" t="s">
        <v>2</v>
      </c>
      <c r="B18" s="54">
        <f>SUM(B13:B17)</f>
        <v>194.7</v>
      </c>
      <c r="C18" s="28"/>
      <c r="D18" s="28"/>
      <c r="E18" s="28"/>
      <c r="F18" s="28"/>
      <c r="G18" s="21"/>
    </row>
    <row r="19" spans="1:7" ht="14.25">
      <c r="A19" s="30"/>
      <c r="B19" s="22"/>
      <c r="C19" s="28"/>
      <c r="D19" s="28"/>
      <c r="E19" s="28"/>
      <c r="F19" s="28"/>
      <c r="G19" s="21"/>
    </row>
    <row r="20" spans="1:7" ht="15">
      <c r="A20" s="117" t="s">
        <v>8</v>
      </c>
      <c r="B20" s="113">
        <f>MAX(B10-B18,0)</f>
        <v>0</v>
      </c>
      <c r="D20" s="129" t="s">
        <v>24</v>
      </c>
      <c r="E20" s="23"/>
      <c r="F20" s="23"/>
      <c r="G20" s="21"/>
    </row>
    <row r="21" spans="1:7" ht="15">
      <c r="A21" s="117" t="s">
        <v>169</v>
      </c>
      <c r="B21" s="210">
        <v>1732</v>
      </c>
      <c r="C21" s="35"/>
      <c r="D21" s="35"/>
      <c r="E21" s="35"/>
      <c r="F21" s="35"/>
      <c r="G21" s="21"/>
    </row>
    <row r="22" spans="1:7" ht="15">
      <c r="A22" s="50" t="s">
        <v>9</v>
      </c>
      <c r="B22" s="51">
        <f>MAX(B20-B21,0)</f>
        <v>0</v>
      </c>
      <c r="C22" s="119"/>
      <c r="D22" s="120"/>
      <c r="E22" s="33"/>
      <c r="F22" s="33"/>
      <c r="G22" s="21"/>
    </row>
    <row r="23" spans="1:7" ht="43.5">
      <c r="A23" s="50" t="s">
        <v>129</v>
      </c>
      <c r="B23" s="143" t="s">
        <v>14</v>
      </c>
      <c r="C23" s="119"/>
      <c r="D23" s="229" t="s">
        <v>225</v>
      </c>
      <c r="E23" s="33"/>
      <c r="F23" s="33"/>
      <c r="G23" s="21"/>
    </row>
    <row r="24" spans="1:7" ht="14.25" customHeight="1">
      <c r="A24" s="330" t="s">
        <v>14</v>
      </c>
      <c r="B24" s="330"/>
      <c r="C24" s="330"/>
      <c r="D24" s="330"/>
      <c r="E24" s="21"/>
      <c r="F24" s="21"/>
      <c r="G24" s="21"/>
    </row>
    <row r="25" spans="1:4" ht="67.5" customHeight="1">
      <c r="A25" s="331" t="s">
        <v>170</v>
      </c>
      <c r="B25" s="332"/>
      <c r="C25" s="332"/>
      <c r="D25" s="332"/>
    </row>
    <row r="28" spans="1:4" ht="79.5" customHeight="1">
      <c r="A28" s="333" t="s">
        <v>172</v>
      </c>
      <c r="B28" s="334"/>
      <c r="C28" s="334"/>
      <c r="D28" s="334"/>
    </row>
    <row r="29" ht="12.75">
      <c r="A29" s="62" t="s">
        <v>171</v>
      </c>
    </row>
    <row r="32" ht="12.75">
      <c r="A32" s="62" t="s">
        <v>88</v>
      </c>
    </row>
    <row r="33" ht="12.75">
      <c r="A33" s="67" t="s">
        <v>89</v>
      </c>
    </row>
  </sheetData>
  <sheetProtection password="C55C" sheet="1" insertRows="0"/>
  <mergeCells count="4">
    <mergeCell ref="A24:D24"/>
    <mergeCell ref="A25:D25"/>
    <mergeCell ref="A28:D28"/>
    <mergeCell ref="A1:C1"/>
  </mergeCells>
  <hyperlinks>
    <hyperlink ref="A32" r:id="rId1" display="*** https://www.health.ny.gov/health_care/medicaid/publications/docs/gis/02ma019.pdf "/>
    <hyperlink ref="A33" r:id="rId2" display="http://www.wnylc.com/health/entry/229/"/>
    <hyperlink ref="A29" r:id="rId3" display="https://q1medicare.com/PartD-SearchMA-Medicare-2024PlanFinder.php"/>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A1:G39"/>
  <sheetViews>
    <sheetView zoomScale="115" zoomScaleNormal="115" zoomScalePageLayoutView="0" workbookViewId="0" topLeftCell="A4">
      <selection activeCell="C11" sqref="C11"/>
    </sheetView>
  </sheetViews>
  <sheetFormatPr defaultColWidth="9.140625" defaultRowHeight="12.75"/>
  <cols>
    <col min="1" max="1" width="47.28125" style="0" customWidth="1"/>
    <col min="2" max="2" width="15.57421875" style="9" bestFit="1" customWidth="1"/>
    <col min="3" max="3" width="14.421875" style="0" customWidth="1"/>
    <col min="4" max="4" width="57.57421875" style="0" customWidth="1"/>
    <col min="6" max="6" width="14.00390625" style="0" customWidth="1"/>
    <col min="7" max="7" width="7.57421875" style="0" customWidth="1"/>
  </cols>
  <sheetData>
    <row r="1" spans="1:7" ht="14.25">
      <c r="A1" s="335" t="s">
        <v>25</v>
      </c>
      <c r="B1" s="335"/>
      <c r="C1" s="335"/>
      <c r="D1" s="208"/>
      <c r="E1" s="23"/>
      <c r="F1" s="23"/>
      <c r="G1" s="21"/>
    </row>
    <row r="2" spans="1:7" ht="14.25">
      <c r="A2" s="21"/>
      <c r="B2" s="22"/>
      <c r="C2" s="21"/>
      <c r="D2" s="21"/>
      <c r="E2" s="21"/>
      <c r="F2" s="21"/>
      <c r="G2" s="21"/>
    </row>
    <row r="3" spans="1:7" ht="45">
      <c r="A3" s="112" t="s">
        <v>0</v>
      </c>
      <c r="B3" s="126" t="s">
        <v>205</v>
      </c>
      <c r="C3" s="216" t="s">
        <v>211</v>
      </c>
      <c r="D3" s="6" t="s">
        <v>12</v>
      </c>
      <c r="E3" s="21"/>
      <c r="F3" s="21"/>
      <c r="G3" s="21"/>
    </row>
    <row r="4" spans="1:7" ht="14.25">
      <c r="A4" s="116" t="s">
        <v>90</v>
      </c>
      <c r="B4" s="147" t="s">
        <v>14</v>
      </c>
      <c r="D4" s="21" t="s">
        <v>14</v>
      </c>
      <c r="E4" s="21"/>
      <c r="F4" s="21"/>
      <c r="G4" s="21"/>
    </row>
    <row r="5" spans="1:7" ht="14.25">
      <c r="A5" s="116" t="s">
        <v>91</v>
      </c>
      <c r="B5" s="147" t="s">
        <v>14</v>
      </c>
      <c r="D5" s="21"/>
      <c r="E5" s="21"/>
      <c r="F5" s="21"/>
      <c r="G5" s="21"/>
    </row>
    <row r="6" spans="1:7" ht="14.25">
      <c r="A6" s="116" t="s">
        <v>93</v>
      </c>
      <c r="B6" s="147">
        <v>0</v>
      </c>
      <c r="D6" s="237" t="s">
        <v>207</v>
      </c>
      <c r="E6" s="21"/>
      <c r="F6" s="21"/>
      <c r="G6" s="21"/>
    </row>
    <row r="7" spans="1:7" ht="14.25">
      <c r="A7" s="116" t="s">
        <v>94</v>
      </c>
      <c r="B7" s="147">
        <v>0</v>
      </c>
      <c r="D7" s="172"/>
      <c r="E7" s="21"/>
      <c r="F7" s="21"/>
      <c r="G7" s="21"/>
    </row>
    <row r="8" spans="1:7" ht="14.25">
      <c r="A8" s="116" t="s">
        <v>99</v>
      </c>
      <c r="B8" s="147">
        <v>0</v>
      </c>
      <c r="D8" s="172"/>
      <c r="E8" s="21"/>
      <c r="F8" s="21"/>
      <c r="G8" s="21"/>
    </row>
    <row r="9" spans="1:7" ht="14.25">
      <c r="A9" s="116" t="s">
        <v>92</v>
      </c>
      <c r="B9" s="127" t="s">
        <v>14</v>
      </c>
      <c r="C9" s="267"/>
      <c r="D9" s="224" t="s">
        <v>204</v>
      </c>
      <c r="E9" s="26"/>
      <c r="F9" s="26"/>
      <c r="G9" s="21"/>
    </row>
    <row r="10" spans="1:7" ht="14.25">
      <c r="A10" s="24"/>
      <c r="B10" s="25"/>
      <c r="C10" s="38">
        <v>65</v>
      </c>
      <c r="D10" s="224" t="s">
        <v>15</v>
      </c>
      <c r="E10" s="26"/>
      <c r="F10" s="26"/>
      <c r="G10" s="21"/>
    </row>
    <row r="11" spans="3:7" ht="14.25">
      <c r="C11" s="218">
        <f>IF(C9&lt;65,0,(C9-C10))</f>
        <v>0</v>
      </c>
      <c r="D11" s="238" t="s">
        <v>82</v>
      </c>
      <c r="E11" s="26"/>
      <c r="F11" s="26"/>
      <c r="G11" s="21"/>
    </row>
    <row r="12" spans="1:7" ht="14.25">
      <c r="A12" s="144" t="s">
        <v>16</v>
      </c>
      <c r="B12" s="231">
        <f>(C11/2)</f>
        <v>0</v>
      </c>
      <c r="C12" s="34"/>
      <c r="D12" s="224" t="s">
        <v>215</v>
      </c>
      <c r="E12" s="26"/>
      <c r="F12" s="26"/>
      <c r="G12" s="21"/>
    </row>
    <row r="13" spans="1:7" ht="14.25">
      <c r="A13" s="115" t="s">
        <v>26</v>
      </c>
      <c r="B13" s="54">
        <f>SUM(B4:B12)</f>
        <v>0</v>
      </c>
      <c r="C13" s="28" t="s">
        <v>14</v>
      </c>
      <c r="D13" s="239"/>
      <c r="E13" s="28"/>
      <c r="F13" s="28"/>
      <c r="G13" s="21"/>
    </row>
    <row r="14" spans="1:7" ht="14.25">
      <c r="A14" s="27"/>
      <c r="B14" s="22"/>
      <c r="C14" s="28"/>
      <c r="D14" s="239"/>
      <c r="E14" s="28"/>
      <c r="F14" s="28"/>
      <c r="G14" s="21"/>
    </row>
    <row r="15" spans="1:7" ht="14.25">
      <c r="A15" s="23" t="s">
        <v>1</v>
      </c>
      <c r="B15" s="22"/>
      <c r="C15" s="28"/>
      <c r="D15" s="239"/>
      <c r="E15" s="28"/>
      <c r="F15" s="28"/>
      <c r="G15" s="21"/>
    </row>
    <row r="16" spans="1:7" ht="14.25">
      <c r="A16" s="114" t="s">
        <v>95</v>
      </c>
      <c r="B16" s="212" t="s">
        <v>210</v>
      </c>
      <c r="C16" s="28"/>
      <c r="D16" s="238" t="s">
        <v>174</v>
      </c>
      <c r="E16" s="28"/>
      <c r="F16" s="28"/>
      <c r="G16" s="21"/>
    </row>
    <row r="17" spans="1:7" ht="14.25">
      <c r="A17" s="114" t="s">
        <v>156</v>
      </c>
      <c r="B17" s="211" t="s">
        <v>14</v>
      </c>
      <c r="C17" s="28"/>
      <c r="D17" s="238" t="s">
        <v>209</v>
      </c>
      <c r="E17" s="28"/>
      <c r="F17" s="28"/>
      <c r="G17" s="21"/>
    </row>
    <row r="18" spans="1:7" ht="14.25">
      <c r="A18" s="114" t="s">
        <v>105</v>
      </c>
      <c r="B18" s="145">
        <v>0</v>
      </c>
      <c r="C18" s="28"/>
      <c r="D18" s="240" t="s">
        <v>108</v>
      </c>
      <c r="E18" s="28"/>
      <c r="F18" s="28"/>
      <c r="G18" s="21"/>
    </row>
    <row r="19" spans="1:7" ht="14.25">
      <c r="A19" s="114" t="s">
        <v>106</v>
      </c>
      <c r="B19" s="145" t="s">
        <v>14</v>
      </c>
      <c r="C19" s="28"/>
      <c r="D19" s="240" t="s">
        <v>108</v>
      </c>
      <c r="E19" s="28"/>
      <c r="F19" s="28"/>
      <c r="G19" s="21"/>
    </row>
    <row r="20" spans="1:7" s="64" customFormat="1" ht="40.5" customHeight="1">
      <c r="A20" s="100" t="s">
        <v>96</v>
      </c>
      <c r="B20" s="146" t="s">
        <v>14</v>
      </c>
      <c r="D20" s="336" t="s">
        <v>98</v>
      </c>
      <c r="E20" s="66"/>
      <c r="F20" s="66"/>
      <c r="G20" s="66"/>
    </row>
    <row r="21" spans="1:7" s="64" customFormat="1" ht="42" customHeight="1">
      <c r="A21" s="100" t="s">
        <v>97</v>
      </c>
      <c r="B21" s="146">
        <v>0</v>
      </c>
      <c r="D21" s="336"/>
      <c r="E21" s="66"/>
      <c r="F21" s="66"/>
      <c r="G21" s="66"/>
    </row>
    <row r="22" spans="1:7" s="64" customFormat="1" ht="25.5" customHeight="1">
      <c r="A22" s="100" t="s">
        <v>110</v>
      </c>
      <c r="B22" s="146">
        <v>0</v>
      </c>
      <c r="D22" s="241"/>
      <c r="E22" s="66"/>
      <c r="F22" s="66"/>
      <c r="G22" s="66"/>
    </row>
    <row r="23" spans="1:7" ht="14.25">
      <c r="A23" s="114" t="s">
        <v>10</v>
      </c>
      <c r="B23" s="206">
        <v>20</v>
      </c>
      <c r="C23" s="28"/>
      <c r="D23" s="239"/>
      <c r="E23" s="28"/>
      <c r="F23" s="28"/>
      <c r="G23" s="21"/>
    </row>
    <row r="24" spans="1:7" ht="14.25">
      <c r="A24" s="115" t="s">
        <v>2</v>
      </c>
      <c r="B24" s="207">
        <f>SUM(B17:B23)</f>
        <v>20</v>
      </c>
      <c r="C24" s="28"/>
      <c r="D24" s="239"/>
      <c r="E24" s="28"/>
      <c r="F24" s="28"/>
      <c r="G24" s="21"/>
    </row>
    <row r="25" spans="1:7" ht="14.25">
      <c r="A25" s="30"/>
      <c r="B25" s="22"/>
      <c r="C25" s="28"/>
      <c r="D25" s="239"/>
      <c r="E25" s="28"/>
      <c r="F25" s="28"/>
      <c r="G25" s="21"/>
    </row>
    <row r="26" spans="1:7" ht="15">
      <c r="A26" s="31" t="s">
        <v>8</v>
      </c>
      <c r="B26" s="232">
        <f>MAX(B13-B24,0)</f>
        <v>0</v>
      </c>
      <c r="D26" s="234" t="s">
        <v>227</v>
      </c>
      <c r="E26" s="23"/>
      <c r="F26" s="23"/>
      <c r="G26" s="21"/>
    </row>
    <row r="27" spans="1:7" ht="15">
      <c r="A27" s="31" t="s">
        <v>21</v>
      </c>
      <c r="B27" s="210">
        <v>2351</v>
      </c>
      <c r="C27" s="35" t="s">
        <v>14</v>
      </c>
      <c r="D27" s="235" t="s">
        <v>173</v>
      </c>
      <c r="E27" s="35"/>
      <c r="F27" s="35"/>
      <c r="G27" s="21"/>
    </row>
    <row r="28" spans="1:7" ht="15">
      <c r="A28" s="50" t="s">
        <v>9</v>
      </c>
      <c r="B28" s="233">
        <f>MAX(B26-B27,0)</f>
        <v>0</v>
      </c>
      <c r="C28" s="119"/>
      <c r="D28" s="159"/>
      <c r="E28" s="33"/>
      <c r="F28" s="33"/>
      <c r="G28" s="21"/>
    </row>
    <row r="29" spans="1:7" ht="43.5">
      <c r="A29" s="52" t="s">
        <v>138</v>
      </c>
      <c r="B29" s="217" t="s">
        <v>14</v>
      </c>
      <c r="C29" s="119"/>
      <c r="D29" s="236" t="s">
        <v>226</v>
      </c>
      <c r="E29" s="33"/>
      <c r="F29" s="33"/>
      <c r="G29" s="21"/>
    </row>
    <row r="30" spans="1:7" ht="14.25" customHeight="1">
      <c r="A30" s="330" t="s">
        <v>14</v>
      </c>
      <c r="B30" s="330"/>
      <c r="C30" s="330"/>
      <c r="D30" s="330"/>
      <c r="E30" s="21"/>
      <c r="F30" s="21"/>
      <c r="G30" s="21"/>
    </row>
    <row r="31" spans="1:4" ht="67.5" customHeight="1">
      <c r="A31" s="331" t="s">
        <v>170</v>
      </c>
      <c r="B31" s="332"/>
      <c r="C31" s="332"/>
      <c r="D31" s="332"/>
    </row>
    <row r="34" spans="1:4" ht="79.5" customHeight="1">
      <c r="A34" s="333" t="s">
        <v>172</v>
      </c>
      <c r="B34" s="334"/>
      <c r="C34" s="334"/>
      <c r="D34" s="334"/>
    </row>
    <row r="35" ht="12.75">
      <c r="A35" s="62" t="s">
        <v>171</v>
      </c>
    </row>
    <row r="38" ht="12.75">
      <c r="A38" s="62" t="s">
        <v>88</v>
      </c>
    </row>
    <row r="39" ht="12.75">
      <c r="A39" s="67" t="s">
        <v>89</v>
      </c>
    </row>
  </sheetData>
  <sheetProtection password="C55C" sheet="1" insertRows="0"/>
  <mergeCells count="5">
    <mergeCell ref="A30:D30"/>
    <mergeCell ref="A31:D31"/>
    <mergeCell ref="A34:D34"/>
    <mergeCell ref="D20:D21"/>
    <mergeCell ref="A1:C1"/>
  </mergeCells>
  <hyperlinks>
    <hyperlink ref="A38" r:id="rId1" display="*** https://www.health.ny.gov/health_care/medicaid/publications/docs/gis/02ma019.pdf "/>
    <hyperlink ref="A39" r:id="rId2" display="http://www.wnylc.com/health/entry/229/"/>
    <hyperlink ref="A35" r:id="rId3" display="https://q1medicare.com/PartD-SearchMA-Medicare-2024PlanFinder.php"/>
  </hyperlinks>
  <printOptions/>
  <pageMargins left="0.7" right="0.7" top="0.75" bottom="0.75" header="0.3" footer="0.3"/>
  <pageSetup horizontalDpi="600" verticalDpi="600" orientation="portrait" r:id="rId4"/>
</worksheet>
</file>

<file path=xl/worksheets/sheet4.xml><?xml version="1.0" encoding="utf-8"?>
<worksheet xmlns="http://schemas.openxmlformats.org/spreadsheetml/2006/main" xmlns:r="http://schemas.openxmlformats.org/officeDocument/2006/relationships">
  <dimension ref="A1:H35"/>
  <sheetViews>
    <sheetView zoomScale="110" zoomScaleNormal="110" zoomScalePageLayoutView="0" workbookViewId="0" topLeftCell="A1">
      <selection activeCell="D9" sqref="D9"/>
    </sheetView>
  </sheetViews>
  <sheetFormatPr defaultColWidth="9.140625" defaultRowHeight="12.75"/>
  <cols>
    <col min="1" max="1" width="52.7109375" style="0" customWidth="1"/>
    <col min="2" max="2" width="15.57421875" style="9" bestFit="1" customWidth="1"/>
    <col min="3" max="3" width="2.8515625" style="0" customWidth="1"/>
    <col min="4" max="4" width="14.421875" style="0" customWidth="1"/>
    <col min="5" max="5" width="69.00390625" style="0" customWidth="1"/>
    <col min="7" max="7" width="14.00390625" style="0" customWidth="1"/>
    <col min="8" max="8" width="7.57421875" style="0" customWidth="1"/>
  </cols>
  <sheetData>
    <row r="1" spans="1:8" ht="14.25">
      <c r="A1" s="335" t="s">
        <v>102</v>
      </c>
      <c r="B1" s="335"/>
      <c r="C1" s="335"/>
      <c r="D1" s="335"/>
      <c r="E1" s="335"/>
      <c r="F1" s="23"/>
      <c r="G1" s="23"/>
      <c r="H1" s="21"/>
    </row>
    <row r="2" spans="1:8" ht="14.25">
      <c r="A2" s="21"/>
      <c r="B2" s="22"/>
      <c r="C2" s="21"/>
      <c r="D2" s="21"/>
      <c r="E2" s="21"/>
      <c r="F2" s="21"/>
      <c r="G2" s="21"/>
      <c r="H2" s="21"/>
    </row>
    <row r="3" spans="1:8" ht="45">
      <c r="A3" s="112" t="s">
        <v>103</v>
      </c>
      <c r="B3" s="126" t="s">
        <v>205</v>
      </c>
      <c r="C3" s="31"/>
      <c r="D3" s="216" t="s">
        <v>211</v>
      </c>
      <c r="E3" s="219" t="s">
        <v>12</v>
      </c>
      <c r="F3" s="21"/>
      <c r="G3" s="21"/>
      <c r="H3" s="21"/>
    </row>
    <row r="4" spans="1:8" ht="14.25">
      <c r="A4" s="116" t="s">
        <v>5</v>
      </c>
      <c r="B4" s="147">
        <v>1200</v>
      </c>
      <c r="C4" s="172"/>
      <c r="D4" s="159"/>
      <c r="E4" s="21" t="s">
        <v>14</v>
      </c>
      <c r="F4" s="21"/>
      <c r="G4" s="21"/>
      <c r="H4" s="21"/>
    </row>
    <row r="5" spans="1:8" ht="14.25">
      <c r="A5" s="116" t="s">
        <v>100</v>
      </c>
      <c r="B5" s="147">
        <v>100</v>
      </c>
      <c r="C5" s="172"/>
      <c r="D5" s="159"/>
      <c r="E5" s="213" t="s">
        <v>207</v>
      </c>
      <c r="F5" s="21"/>
      <c r="G5" s="21"/>
      <c r="H5" s="21"/>
    </row>
    <row r="6" spans="1:8" ht="14.25">
      <c r="A6" s="116" t="s">
        <v>101</v>
      </c>
      <c r="B6" s="147" t="s">
        <v>14</v>
      </c>
      <c r="C6" s="172"/>
      <c r="D6" s="159"/>
      <c r="E6" s="21"/>
      <c r="F6" s="21"/>
      <c r="G6" s="21"/>
      <c r="H6" s="21"/>
    </row>
    <row r="7" spans="1:8" ht="14.25">
      <c r="A7" s="116" t="s">
        <v>17</v>
      </c>
      <c r="B7" s="161"/>
      <c r="C7" s="172"/>
      <c r="D7" s="140" t="s">
        <v>14</v>
      </c>
      <c r="E7" s="221" t="s">
        <v>204</v>
      </c>
      <c r="F7" s="26"/>
      <c r="G7" s="26"/>
      <c r="H7" s="21"/>
    </row>
    <row r="8" spans="1:8" ht="14.25">
      <c r="A8" s="24"/>
      <c r="B8" s="25"/>
      <c r="C8" s="21"/>
      <c r="D8" s="220">
        <v>65</v>
      </c>
      <c r="E8" s="214" t="s">
        <v>15</v>
      </c>
      <c r="F8" s="26"/>
      <c r="G8" s="26"/>
      <c r="H8" s="21"/>
    </row>
    <row r="9" spans="3:8" ht="14.25">
      <c r="C9" s="21"/>
      <c r="D9" s="218" t="e">
        <f>MAX(D7-D8,0)</f>
        <v>#VALUE!</v>
      </c>
      <c r="E9" s="213" t="s">
        <v>82</v>
      </c>
      <c r="F9" s="26"/>
      <c r="G9" s="26"/>
      <c r="H9" s="21"/>
    </row>
    <row r="10" spans="1:8" ht="14.25">
      <c r="A10" s="130" t="s">
        <v>16</v>
      </c>
      <c r="B10" s="53" t="e">
        <f>(D9/2)</f>
        <v>#VALUE!</v>
      </c>
      <c r="C10" s="21"/>
      <c r="D10" s="34"/>
      <c r="E10" s="214" t="s">
        <v>214</v>
      </c>
      <c r="F10" s="26"/>
      <c r="G10" s="26"/>
      <c r="H10" s="21"/>
    </row>
    <row r="11" spans="1:8" ht="14.25">
      <c r="A11" s="115" t="s">
        <v>26</v>
      </c>
      <c r="B11" s="54" t="e">
        <f>SUM(B4:B10)</f>
        <v>#VALUE!</v>
      </c>
      <c r="C11" s="21"/>
      <c r="D11" s="28" t="s">
        <v>14</v>
      </c>
      <c r="E11" s="28"/>
      <c r="F11" s="28"/>
      <c r="G11" s="28"/>
      <c r="H11" s="21"/>
    </row>
    <row r="12" spans="1:8" ht="14.25">
      <c r="A12" s="27"/>
      <c r="B12" s="22"/>
      <c r="C12" s="21"/>
      <c r="D12" s="28"/>
      <c r="E12" s="28"/>
      <c r="F12" s="28"/>
      <c r="G12" s="28"/>
      <c r="H12" s="21"/>
    </row>
    <row r="13" spans="1:8" ht="14.25">
      <c r="A13" s="112" t="s">
        <v>112</v>
      </c>
      <c r="B13" s="148"/>
      <c r="C13" s="21"/>
      <c r="D13" s="28"/>
      <c r="E13" s="28"/>
      <c r="F13" s="28"/>
      <c r="G13" s="28"/>
      <c r="H13" s="21"/>
    </row>
    <row r="14" spans="1:8" ht="14.25">
      <c r="A14" s="114" t="s">
        <v>168</v>
      </c>
      <c r="B14" s="140">
        <v>174.7</v>
      </c>
      <c r="C14" s="21"/>
      <c r="D14" s="28"/>
      <c r="E14" s="128" t="s">
        <v>83</v>
      </c>
      <c r="F14" s="28"/>
      <c r="G14" s="28"/>
      <c r="H14" s="21"/>
    </row>
    <row r="15" spans="1:8" s="64" customFormat="1" ht="67.5" customHeight="1">
      <c r="A15" s="100" t="s">
        <v>85</v>
      </c>
      <c r="B15" s="141">
        <v>0</v>
      </c>
      <c r="C15" s="63">
        <v>0</v>
      </c>
      <c r="E15" s="90" t="s">
        <v>86</v>
      </c>
      <c r="F15" s="66"/>
      <c r="G15" s="66"/>
      <c r="H15" s="66"/>
    </row>
    <row r="16" spans="1:8" s="64" customFormat="1" ht="25.5" customHeight="1">
      <c r="A16" s="100" t="s">
        <v>107</v>
      </c>
      <c r="B16" s="141">
        <v>0</v>
      </c>
      <c r="C16" s="63"/>
      <c r="E16" s="128" t="s">
        <v>216</v>
      </c>
      <c r="F16" s="66"/>
      <c r="G16" s="66"/>
      <c r="H16" s="66"/>
    </row>
    <row r="17" spans="1:8" s="64" customFormat="1" ht="67.5" customHeight="1" hidden="1">
      <c r="A17" s="100"/>
      <c r="B17" s="141"/>
      <c r="C17" s="63"/>
      <c r="E17" s="90"/>
      <c r="F17" s="66"/>
      <c r="G17" s="66"/>
      <c r="H17" s="66"/>
    </row>
    <row r="18" spans="1:8" s="64" customFormat="1" ht="32.25" customHeight="1">
      <c r="A18" s="100" t="s">
        <v>111</v>
      </c>
      <c r="B18" s="141"/>
      <c r="C18" s="63"/>
      <c r="E18" s="128" t="s">
        <v>216</v>
      </c>
      <c r="F18" s="66"/>
      <c r="G18" s="66"/>
      <c r="H18" s="66"/>
    </row>
    <row r="19" spans="1:8" ht="14.25">
      <c r="A19" s="114" t="s">
        <v>10</v>
      </c>
      <c r="B19" s="113">
        <v>20</v>
      </c>
      <c r="C19" s="21"/>
      <c r="D19" s="28"/>
      <c r="E19" s="28"/>
      <c r="F19" s="28"/>
      <c r="G19" s="28"/>
      <c r="H19" s="21"/>
    </row>
    <row r="20" spans="1:8" ht="14.25">
      <c r="A20" s="115" t="s">
        <v>2</v>
      </c>
      <c r="B20" s="54">
        <f>SUM(B14:B19)</f>
        <v>194.7</v>
      </c>
      <c r="C20" s="21"/>
      <c r="D20" s="28"/>
      <c r="E20" s="28"/>
      <c r="F20" s="28"/>
      <c r="G20" s="28"/>
      <c r="H20" s="21"/>
    </row>
    <row r="21" spans="1:8" ht="14.25">
      <c r="A21" s="30"/>
      <c r="B21" s="22"/>
      <c r="C21" s="21"/>
      <c r="D21" s="28"/>
      <c r="E21" s="28"/>
      <c r="F21" s="28"/>
      <c r="G21" s="28"/>
      <c r="H21" s="21"/>
    </row>
    <row r="22" spans="1:8" ht="15">
      <c r="A22" s="117" t="s">
        <v>8</v>
      </c>
      <c r="B22" s="113" t="e">
        <f>MAX(B11-B20,0)</f>
        <v>#VALUE!</v>
      </c>
      <c r="C22" s="21"/>
      <c r="E22" s="129" t="s">
        <v>24</v>
      </c>
      <c r="F22" s="23"/>
      <c r="G22" s="23"/>
      <c r="H22" s="21"/>
    </row>
    <row r="23" spans="1:8" ht="15">
      <c r="A23" s="117" t="s">
        <v>169</v>
      </c>
      <c r="B23" s="113">
        <v>1732</v>
      </c>
      <c r="C23" s="21"/>
      <c r="D23" s="35"/>
      <c r="E23" s="35"/>
      <c r="F23" s="35"/>
      <c r="G23" s="35"/>
      <c r="H23" s="21"/>
    </row>
    <row r="24" spans="1:8" ht="15">
      <c r="A24" s="50" t="s">
        <v>9</v>
      </c>
      <c r="B24" s="51" t="e">
        <f>MAX(B22-B23,0)</f>
        <v>#VALUE!</v>
      </c>
      <c r="C24" s="118"/>
      <c r="D24" s="119"/>
      <c r="E24" s="222" t="s">
        <v>217</v>
      </c>
      <c r="F24" s="33"/>
      <c r="G24" s="33"/>
      <c r="H24" s="21"/>
    </row>
    <row r="25" spans="1:8" ht="29.25">
      <c r="A25" s="131" t="s">
        <v>139</v>
      </c>
      <c r="B25" s="160"/>
      <c r="C25" s="118"/>
      <c r="D25" s="119"/>
      <c r="F25" s="33"/>
      <c r="G25" s="33"/>
      <c r="H25" s="21"/>
    </row>
    <row r="26" spans="1:8" ht="15">
      <c r="A26" s="52" t="s">
        <v>11</v>
      </c>
      <c r="B26" s="223" t="s">
        <v>14</v>
      </c>
      <c r="C26" s="118"/>
      <c r="D26" s="119"/>
      <c r="E26" s="52" t="s">
        <v>218</v>
      </c>
      <c r="F26" s="33"/>
      <c r="G26" s="33"/>
      <c r="H26" s="21"/>
    </row>
    <row r="27" spans="1:8" ht="14.25" customHeight="1">
      <c r="A27" s="330" t="s">
        <v>14</v>
      </c>
      <c r="B27" s="330"/>
      <c r="C27" s="330"/>
      <c r="D27" s="330"/>
      <c r="E27" s="330"/>
      <c r="F27" s="21"/>
      <c r="G27" s="21"/>
      <c r="H27" s="21"/>
    </row>
    <row r="28" spans="1:5" ht="67.5" customHeight="1">
      <c r="A28" s="331" t="s">
        <v>170</v>
      </c>
      <c r="B28" s="332"/>
      <c r="C28" s="332"/>
      <c r="D28" s="332"/>
      <c r="E28" s="332"/>
    </row>
    <row r="31" spans="1:5" ht="79.5" customHeight="1">
      <c r="A31" s="333" t="s">
        <v>176</v>
      </c>
      <c r="B31" s="334"/>
      <c r="C31" s="334"/>
      <c r="D31" s="334"/>
      <c r="E31" s="334"/>
    </row>
    <row r="32" ht="12.75">
      <c r="A32" t="s">
        <v>171</v>
      </c>
    </row>
    <row r="34" ht="12.75">
      <c r="A34" s="62" t="s">
        <v>88</v>
      </c>
    </row>
    <row r="35" ht="12.75">
      <c r="A35" s="67" t="s">
        <v>89</v>
      </c>
    </row>
  </sheetData>
  <sheetProtection password="C55C" sheet="1" insertRows="0"/>
  <mergeCells count="4">
    <mergeCell ref="A1:E1"/>
    <mergeCell ref="A27:E27"/>
    <mergeCell ref="A28:E28"/>
    <mergeCell ref="A31:E31"/>
  </mergeCells>
  <hyperlinks>
    <hyperlink ref="A34" r:id="rId1" display="*** https://www.health.ny.gov/health_care/medicaid/publications/docs/gis/02ma019.pdf "/>
    <hyperlink ref="A35" r:id="rId2" display="http://www.wnylc.com/health/entry/229/"/>
  </hyperlinks>
  <printOptions/>
  <pageMargins left="0.7" right="0.7" top="0.75" bottom="0.75" header="0.3" footer="0.3"/>
  <pageSetup horizontalDpi="600" verticalDpi="600" orientation="portrait" r:id="rId3"/>
  <headerFooter>
    <oddHeader>&amp;CSpousal Refusal Budgeting</oddHeader>
  </headerFooter>
</worksheet>
</file>

<file path=xl/worksheets/sheet5.xml><?xml version="1.0" encoding="utf-8"?>
<worksheet xmlns="http://schemas.openxmlformats.org/spreadsheetml/2006/main" xmlns:r="http://schemas.openxmlformats.org/officeDocument/2006/relationships">
  <dimension ref="A1:H32"/>
  <sheetViews>
    <sheetView zoomScalePageLayoutView="0" workbookViewId="0" topLeftCell="A1">
      <selection activeCell="D11" sqref="D11"/>
    </sheetView>
  </sheetViews>
  <sheetFormatPr defaultColWidth="9.140625" defaultRowHeight="12.75"/>
  <cols>
    <col min="1" max="1" width="51.140625" style="0" customWidth="1"/>
    <col min="2" max="2" width="15.57421875" style="9" bestFit="1" customWidth="1"/>
    <col min="3" max="3" width="2.8515625" style="0" customWidth="1"/>
    <col min="4" max="4" width="14.421875" style="0" customWidth="1"/>
    <col min="5" max="5" width="57.57421875" style="0" customWidth="1"/>
    <col min="7" max="7" width="14.00390625" style="0" customWidth="1"/>
    <col min="8" max="8" width="7.57421875" style="0" customWidth="1"/>
  </cols>
  <sheetData>
    <row r="1" spans="1:8" ht="14.25">
      <c r="A1" s="337" t="s">
        <v>220</v>
      </c>
      <c r="B1" s="337"/>
      <c r="C1" s="337"/>
      <c r="D1" s="337"/>
      <c r="E1" s="337"/>
      <c r="F1" s="23"/>
      <c r="G1" s="23"/>
      <c r="H1" s="21"/>
    </row>
    <row r="2" spans="1:8" ht="14.25">
      <c r="A2" s="21"/>
      <c r="B2" s="22"/>
      <c r="C2" s="21"/>
      <c r="D2" s="21"/>
      <c r="E2" s="21"/>
      <c r="F2" s="21"/>
      <c r="G2" s="21"/>
      <c r="H2" s="21"/>
    </row>
    <row r="3" spans="1:8" ht="45">
      <c r="A3" s="23" t="s">
        <v>0</v>
      </c>
      <c r="B3" s="126" t="s">
        <v>205</v>
      </c>
      <c r="C3" s="31"/>
      <c r="D3" s="215" t="s">
        <v>256</v>
      </c>
      <c r="E3" s="6" t="s">
        <v>12</v>
      </c>
      <c r="F3" s="21"/>
      <c r="G3" s="21"/>
      <c r="H3" s="21"/>
    </row>
    <row r="4" spans="1:8" ht="14.25">
      <c r="A4" s="116" t="s">
        <v>5</v>
      </c>
      <c r="B4" s="139" t="s">
        <v>14</v>
      </c>
      <c r="C4" s="172"/>
      <c r="D4" s="159"/>
      <c r="E4" s="21" t="s">
        <v>14</v>
      </c>
      <c r="F4" s="21"/>
      <c r="G4" s="21"/>
      <c r="H4" s="21"/>
    </row>
    <row r="5" spans="1:8" ht="14.25">
      <c r="A5" s="116" t="s">
        <v>100</v>
      </c>
      <c r="B5" s="139" t="s">
        <v>14</v>
      </c>
      <c r="C5" s="172"/>
      <c r="D5" s="159"/>
      <c r="E5" s="213" t="s">
        <v>221</v>
      </c>
      <c r="F5" s="21"/>
      <c r="G5" s="21"/>
      <c r="H5" s="21"/>
    </row>
    <row r="6" spans="1:8" ht="14.25">
      <c r="A6" s="116" t="s">
        <v>104</v>
      </c>
      <c r="B6" s="139" t="s">
        <v>14</v>
      </c>
      <c r="C6" s="172"/>
      <c r="D6" s="159"/>
      <c r="E6" s="21"/>
      <c r="F6" s="21"/>
      <c r="G6" s="21"/>
      <c r="H6" s="21"/>
    </row>
    <row r="7" spans="1:8" ht="14.25">
      <c r="A7" s="116" t="s">
        <v>222</v>
      </c>
      <c r="B7" s="161" t="s">
        <v>14</v>
      </c>
      <c r="C7" s="172"/>
      <c r="D7" s="140"/>
      <c r="E7" s="224" t="s">
        <v>204</v>
      </c>
      <c r="F7" s="26"/>
      <c r="G7" s="26"/>
      <c r="H7" s="21"/>
    </row>
    <row r="8" spans="1:8" ht="14.25">
      <c r="A8" s="24"/>
      <c r="B8" s="25"/>
      <c r="C8" s="21"/>
      <c r="D8" s="228">
        <v>-65</v>
      </c>
      <c r="E8" s="226" t="s">
        <v>15</v>
      </c>
      <c r="F8" s="26"/>
      <c r="G8" s="26"/>
      <c r="H8" s="21"/>
    </row>
    <row r="9" spans="2:8" ht="14.25">
      <c r="B9" s="149"/>
      <c r="C9" s="21"/>
      <c r="D9" s="218">
        <f>MAX(D7:D8,0)</f>
        <v>0</v>
      </c>
      <c r="E9" s="227" t="s">
        <v>82</v>
      </c>
      <c r="F9" s="26"/>
      <c r="G9" s="26"/>
      <c r="H9" s="21"/>
    </row>
    <row r="10" spans="1:8" ht="14.25">
      <c r="A10" s="244" t="s">
        <v>16</v>
      </c>
      <c r="B10" s="225">
        <f>(D9/2)</f>
        <v>0</v>
      </c>
      <c r="C10" s="21"/>
      <c r="D10" s="171"/>
      <c r="E10" s="226" t="s">
        <v>214</v>
      </c>
      <c r="F10" s="26"/>
      <c r="G10" s="26"/>
      <c r="H10" s="21"/>
    </row>
    <row r="11" spans="1:8" ht="14.25">
      <c r="A11" s="115" t="s">
        <v>26</v>
      </c>
      <c r="B11" s="54">
        <f>SUM(B4:B10)</f>
        <v>0</v>
      </c>
      <c r="C11" s="21"/>
      <c r="D11" s="28" t="s">
        <v>14</v>
      </c>
      <c r="E11" s="28"/>
      <c r="F11" s="28"/>
      <c r="G11" s="28"/>
      <c r="H11" s="21"/>
    </row>
    <row r="12" spans="1:8" ht="14.25">
      <c r="A12" s="27"/>
      <c r="B12" s="22"/>
      <c r="C12" s="21"/>
      <c r="D12" s="28"/>
      <c r="E12" s="28"/>
      <c r="F12" s="28"/>
      <c r="G12" s="28"/>
      <c r="H12" s="21"/>
    </row>
    <row r="13" spans="1:8" ht="15" thickBot="1">
      <c r="A13" s="23" t="s">
        <v>1</v>
      </c>
      <c r="B13" s="22"/>
      <c r="C13" s="21"/>
      <c r="D13" s="28"/>
      <c r="E13" s="28"/>
      <c r="F13" s="28"/>
      <c r="G13" s="28"/>
      <c r="H13" s="21"/>
    </row>
    <row r="14" spans="1:8" ht="14.25">
      <c r="A14" s="114" t="s">
        <v>168</v>
      </c>
      <c r="B14" s="165">
        <v>0</v>
      </c>
      <c r="C14" s="21"/>
      <c r="D14" s="28"/>
      <c r="E14" s="128" t="s">
        <v>83</v>
      </c>
      <c r="F14" s="28"/>
      <c r="G14" s="28"/>
      <c r="H14" s="21"/>
    </row>
    <row r="15" spans="1:8" ht="14.25">
      <c r="A15" s="114" t="s">
        <v>165</v>
      </c>
      <c r="B15" s="166">
        <v>0</v>
      </c>
      <c r="C15" s="21"/>
      <c r="D15" s="28"/>
      <c r="E15" s="128" t="s">
        <v>216</v>
      </c>
      <c r="F15" s="28"/>
      <c r="G15" s="28"/>
      <c r="H15" s="21"/>
    </row>
    <row r="16" spans="1:8" s="64" customFormat="1" ht="67.5" customHeight="1">
      <c r="A16" s="100" t="s">
        <v>85</v>
      </c>
      <c r="B16" s="242">
        <v>0</v>
      </c>
      <c r="C16" s="63"/>
      <c r="E16" s="90" t="s">
        <v>113</v>
      </c>
      <c r="F16" s="66"/>
      <c r="G16" s="66"/>
      <c r="H16" s="66"/>
    </row>
    <row r="17" spans="1:8" s="64" customFormat="1" ht="29.25">
      <c r="A17" s="100" t="s">
        <v>166</v>
      </c>
      <c r="B17" s="242">
        <v>0</v>
      </c>
      <c r="C17" s="63"/>
      <c r="E17" s="65"/>
      <c r="F17" s="66"/>
      <c r="G17" s="66"/>
      <c r="H17" s="66"/>
    </row>
    <row r="18" spans="1:8" ht="14.25">
      <c r="A18" s="114" t="s">
        <v>10</v>
      </c>
      <c r="B18" s="22">
        <v>20</v>
      </c>
      <c r="C18" s="21"/>
      <c r="D18" s="28"/>
      <c r="E18" s="28"/>
      <c r="F18" s="28"/>
      <c r="G18" s="28"/>
      <c r="H18" s="21"/>
    </row>
    <row r="19" spans="1:8" ht="14.25">
      <c r="A19" s="115" t="s">
        <v>2</v>
      </c>
      <c r="B19" s="243">
        <f>SUM(B14:B18)</f>
        <v>20</v>
      </c>
      <c r="C19" s="21"/>
      <c r="D19" s="28"/>
      <c r="E19" s="28"/>
      <c r="F19" s="28"/>
      <c r="G19" s="28"/>
      <c r="H19" s="21"/>
    </row>
    <row r="20" spans="1:8" ht="14.25">
      <c r="A20" s="30"/>
      <c r="B20" s="22"/>
      <c r="C20" s="21"/>
      <c r="D20" s="28"/>
      <c r="E20" s="28"/>
      <c r="F20" s="28"/>
      <c r="G20" s="28"/>
      <c r="H20" s="21"/>
    </row>
    <row r="21" spans="1:8" ht="15">
      <c r="A21" s="31" t="s">
        <v>8</v>
      </c>
      <c r="B21" s="54">
        <f>MAX(B11-B19,0)</f>
        <v>0</v>
      </c>
      <c r="C21" s="21"/>
      <c r="E21" s="48" t="s">
        <v>223</v>
      </c>
      <c r="F21" s="23"/>
      <c r="G21" s="23"/>
      <c r="H21" s="21"/>
    </row>
    <row r="22" spans="1:8" ht="15">
      <c r="A22" s="31" t="s">
        <v>177</v>
      </c>
      <c r="B22" s="206">
        <v>3138</v>
      </c>
      <c r="C22" s="21"/>
      <c r="D22" s="35"/>
      <c r="E22" s="35" t="s">
        <v>178</v>
      </c>
      <c r="F22" s="35"/>
      <c r="G22" s="35"/>
      <c r="H22" s="21"/>
    </row>
    <row r="23" spans="1:8" ht="15">
      <c r="A23" s="167" t="s">
        <v>219</v>
      </c>
      <c r="B23" s="230">
        <f>E20</f>
        <v>0</v>
      </c>
      <c r="C23" s="118"/>
      <c r="D23" s="119"/>
      <c r="E23" s="293"/>
      <c r="F23" s="33"/>
      <c r="G23" s="33"/>
      <c r="H23" s="21"/>
    </row>
    <row r="24" spans="1:8" ht="43.5">
      <c r="A24" s="52" t="s">
        <v>11</v>
      </c>
      <c r="B24" s="168"/>
      <c r="C24" s="118"/>
      <c r="D24" s="119"/>
      <c r="E24" s="229" t="s">
        <v>224</v>
      </c>
      <c r="F24" s="33"/>
      <c r="G24" s="33"/>
      <c r="H24" s="21"/>
    </row>
    <row r="25" spans="1:8" ht="14.25" customHeight="1">
      <c r="A25" s="338" t="s">
        <v>14</v>
      </c>
      <c r="B25" s="338"/>
      <c r="C25" s="338"/>
      <c r="D25" s="338"/>
      <c r="E25" s="338"/>
      <c r="F25" s="21"/>
      <c r="G25" s="21"/>
      <c r="H25" s="21"/>
    </row>
    <row r="26" spans="1:5" ht="67.5" customHeight="1">
      <c r="A26" s="331" t="s">
        <v>170</v>
      </c>
      <c r="B26" s="332"/>
      <c r="C26" s="332"/>
      <c r="D26" s="332"/>
      <c r="E26" s="332"/>
    </row>
    <row r="28" spans="1:5" ht="79.5" customHeight="1">
      <c r="A28" s="333" t="s">
        <v>181</v>
      </c>
      <c r="B28" s="334"/>
      <c r="C28" s="334"/>
      <c r="D28" s="334"/>
      <c r="E28" s="334"/>
    </row>
    <row r="29" ht="12.75">
      <c r="A29" s="62" t="s">
        <v>171</v>
      </c>
    </row>
    <row r="31" ht="12.75">
      <c r="A31" s="62" t="s">
        <v>88</v>
      </c>
    </row>
    <row r="32" ht="12.75">
      <c r="A32" s="67" t="s">
        <v>89</v>
      </c>
    </row>
  </sheetData>
  <sheetProtection password="C55C" sheet="1" insertRows="0"/>
  <mergeCells count="4">
    <mergeCell ref="A1:E1"/>
    <mergeCell ref="A25:E25"/>
    <mergeCell ref="A26:E26"/>
    <mergeCell ref="A28:E28"/>
  </mergeCells>
  <hyperlinks>
    <hyperlink ref="A31" r:id="rId1" display="*** https://www.health.ny.gov/health_care/medicaid/publications/docs/gis/02ma019.pdf "/>
    <hyperlink ref="A32" r:id="rId2" display="http://www.wnylc.com/health/entry/229/"/>
    <hyperlink ref="A29" r:id="rId3" display="https://q1medicare.com/PartD-SearchMA-Medicare-2024PlanFinder.php"/>
  </hyperlinks>
  <printOptions/>
  <pageMargins left="0.7" right="0.7" top="0.75" bottom="0.75" header="0.3" footer="0.3"/>
  <pageSetup horizontalDpi="600" verticalDpi="600" orientation="portrait" r:id="rId4"/>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workbookViewId="0" topLeftCell="A1">
      <selection activeCell="C18" sqref="C18"/>
    </sheetView>
  </sheetViews>
  <sheetFormatPr defaultColWidth="9.140625" defaultRowHeight="12.75"/>
  <cols>
    <col min="1" max="1" width="58.57421875" style="0" customWidth="1"/>
    <col min="2" max="2" width="19.140625" style="9" customWidth="1"/>
    <col min="3" max="3" width="17.140625" style="9" customWidth="1"/>
    <col min="4" max="4" width="17.7109375" style="9" customWidth="1"/>
    <col min="5" max="5" width="18.8515625" style="9" customWidth="1"/>
    <col min="6" max="6" width="21.421875" style="0" customWidth="1"/>
    <col min="7" max="7" width="73.28125" style="0" customWidth="1"/>
  </cols>
  <sheetData>
    <row r="1" spans="1:6" ht="51.75" customHeight="1">
      <c r="A1" s="339" t="s">
        <v>228</v>
      </c>
      <c r="B1" s="339"/>
      <c r="C1" s="339"/>
      <c r="D1" s="339"/>
      <c r="E1" s="339"/>
      <c r="F1" s="339"/>
    </row>
    <row r="2" spans="1:5" ht="12.75">
      <c r="A2" s="7"/>
      <c r="B2" s="4"/>
      <c r="C2" s="4"/>
      <c r="D2" s="4"/>
      <c r="E2" s="4"/>
    </row>
    <row r="3" spans="1:7" ht="22.5">
      <c r="A3" s="12"/>
      <c r="B3" s="278" t="s">
        <v>32</v>
      </c>
      <c r="C3" s="279"/>
      <c r="D3" s="278" t="s">
        <v>258</v>
      </c>
      <c r="E3" s="280" t="s">
        <v>33</v>
      </c>
      <c r="G3" s="245" t="s">
        <v>229</v>
      </c>
    </row>
    <row r="4" spans="1:7" ht="27">
      <c r="A4" s="246" t="s">
        <v>206</v>
      </c>
      <c r="B4" s="13"/>
      <c r="C4" s="281" t="s">
        <v>257</v>
      </c>
      <c r="D4" s="13"/>
      <c r="E4" s="13"/>
      <c r="F4" s="281" t="s">
        <v>257</v>
      </c>
      <c r="G4">
        <v>0</v>
      </c>
    </row>
    <row r="5" spans="1:5" ht="18.75">
      <c r="A5" s="269" t="s">
        <v>180</v>
      </c>
      <c r="B5" s="13"/>
      <c r="C5" s="13"/>
      <c r="D5" s="13"/>
      <c r="E5" s="13"/>
    </row>
    <row r="6" spans="1:6" ht="18">
      <c r="A6" s="270" t="s">
        <v>5</v>
      </c>
      <c r="B6" s="268"/>
      <c r="C6" s="173"/>
      <c r="D6" s="285"/>
      <c r="E6" s="150" t="s">
        <v>14</v>
      </c>
      <c r="F6" s="159"/>
    </row>
    <row r="7" spans="1:6" ht="18">
      <c r="A7" s="270" t="s">
        <v>4</v>
      </c>
      <c r="B7" s="268"/>
      <c r="C7" s="173"/>
      <c r="D7" s="285"/>
      <c r="E7" s="150"/>
      <c r="F7" s="159"/>
    </row>
    <row r="8" spans="1:7" ht="18">
      <c r="A8" s="270" t="s">
        <v>114</v>
      </c>
      <c r="B8" s="268" t="s">
        <v>14</v>
      </c>
      <c r="C8" s="173"/>
      <c r="D8" s="285"/>
      <c r="E8" s="150"/>
      <c r="F8" s="159"/>
      <c r="G8" s="255" t="s">
        <v>221</v>
      </c>
    </row>
    <row r="9" spans="1:7" ht="18.75">
      <c r="A9" s="269" t="s">
        <v>179</v>
      </c>
      <c r="B9" s="161"/>
      <c r="C9" s="151"/>
      <c r="D9" s="286"/>
      <c r="E9" s="159"/>
      <c r="F9" s="151" t="s">
        <v>14</v>
      </c>
      <c r="G9" s="256" t="s">
        <v>204</v>
      </c>
    </row>
    <row r="10" spans="1:7" ht="18.75">
      <c r="A10" s="24"/>
      <c r="B10" s="25"/>
      <c r="C10" s="249">
        <v>-65</v>
      </c>
      <c r="D10" s="287"/>
      <c r="E10"/>
      <c r="F10" s="249">
        <v>-65</v>
      </c>
      <c r="G10" s="39" t="s">
        <v>15</v>
      </c>
    </row>
    <row r="11" spans="1:7" ht="20.25">
      <c r="A11" s="24"/>
      <c r="B11" s="25"/>
      <c r="C11" s="250">
        <f>MAX(C9:C10,0)</f>
        <v>0</v>
      </c>
      <c r="D11" s="287"/>
      <c r="E11"/>
      <c r="F11" s="250">
        <f>MAX(F9:F10,0)</f>
        <v>0</v>
      </c>
      <c r="G11" s="39" t="s">
        <v>29</v>
      </c>
    </row>
    <row r="12" spans="1:7" ht="18.75">
      <c r="A12" s="269" t="s">
        <v>34</v>
      </c>
      <c r="B12" s="123">
        <f>SUM(C11/2)</f>
        <v>0</v>
      </c>
      <c r="C12" s="13"/>
      <c r="D12" s="288"/>
      <c r="E12" s="123">
        <f>SUM(F11/2)</f>
        <v>0</v>
      </c>
      <c r="G12" s="86"/>
    </row>
    <row r="13" spans="1:9" ht="18.75">
      <c r="A13" s="271" t="s">
        <v>230</v>
      </c>
      <c r="B13" s="248">
        <f>SUM(B6:B12)</f>
        <v>0</v>
      </c>
      <c r="C13" s="16"/>
      <c r="D13" s="289"/>
      <c r="E13" s="251">
        <f>SUM(E6:E12)</f>
        <v>0</v>
      </c>
      <c r="G13" s="86"/>
      <c r="I13" s="19"/>
    </row>
    <row r="14" spans="1:9" ht="18.75">
      <c r="A14" s="14"/>
      <c r="B14" s="13"/>
      <c r="C14" s="13"/>
      <c r="D14" s="288"/>
      <c r="E14" s="13"/>
      <c r="G14" s="86"/>
      <c r="I14" s="17"/>
    </row>
    <row r="15" spans="1:9" ht="18.75">
      <c r="A15" s="246" t="s">
        <v>1</v>
      </c>
      <c r="B15" s="13"/>
      <c r="C15" s="13"/>
      <c r="D15" s="288"/>
      <c r="E15" s="13"/>
      <c r="G15" s="86"/>
      <c r="H15" s="19"/>
      <c r="I15" s="17"/>
    </row>
    <row r="16" spans="1:9" ht="25.5" customHeight="1">
      <c r="A16" s="272" t="s">
        <v>175</v>
      </c>
      <c r="B16" s="151"/>
      <c r="C16" s="174"/>
      <c r="D16" s="290"/>
      <c r="E16" s="151" t="s">
        <v>14</v>
      </c>
      <c r="G16" s="247" t="s">
        <v>262</v>
      </c>
      <c r="H16" s="17"/>
      <c r="I16" s="56"/>
    </row>
    <row r="17" spans="1:9" ht="25.5" customHeight="1">
      <c r="A17" s="272" t="s">
        <v>165</v>
      </c>
      <c r="B17" s="151"/>
      <c r="C17" s="174"/>
      <c r="D17" s="290"/>
      <c r="E17" s="151"/>
      <c r="G17" s="247" t="s">
        <v>216</v>
      </c>
      <c r="H17" s="17"/>
      <c r="I17" s="56"/>
    </row>
    <row r="18" spans="1:10" s="64" customFormat="1" ht="63" customHeight="1">
      <c r="A18" s="273" t="s">
        <v>115</v>
      </c>
      <c r="B18" s="170"/>
      <c r="C18" s="175"/>
      <c r="D18" s="291"/>
      <c r="E18" s="170"/>
      <c r="G18" s="274" t="s">
        <v>231</v>
      </c>
      <c r="H18" s="164"/>
      <c r="I18" s="164"/>
      <c r="J18" s="164"/>
    </row>
    <row r="19" spans="1:10" s="64" customFormat="1" ht="36.75">
      <c r="A19" s="273" t="s">
        <v>167</v>
      </c>
      <c r="B19" s="170">
        <v>0</v>
      </c>
      <c r="C19" s="175"/>
      <c r="D19" s="291"/>
      <c r="E19" s="170">
        <v>0</v>
      </c>
      <c r="F19" s="169"/>
      <c r="G19" s="164"/>
      <c r="H19" s="164"/>
      <c r="I19" s="164"/>
      <c r="J19" s="164"/>
    </row>
    <row r="20" spans="1:10" s="64" customFormat="1" ht="18.75">
      <c r="A20" s="273" t="s">
        <v>236</v>
      </c>
      <c r="B20" s="260">
        <v>20</v>
      </c>
      <c r="C20" s="175"/>
      <c r="D20" s="291"/>
      <c r="E20" s="260">
        <v>0</v>
      </c>
      <c r="F20" s="169"/>
      <c r="G20" s="164"/>
      <c r="H20" s="164"/>
      <c r="I20" s="164"/>
      <c r="J20" s="164"/>
    </row>
    <row r="21" spans="1:9" ht="24.75" customHeight="1">
      <c r="A21" s="271" t="s">
        <v>2</v>
      </c>
      <c r="B21" s="251">
        <f>SUM(B16:B20)</f>
        <v>20</v>
      </c>
      <c r="C21" s="16"/>
      <c r="D21" s="289"/>
      <c r="E21" s="251">
        <f>SUM(E16:E18)</f>
        <v>0</v>
      </c>
      <c r="F21" s="19"/>
      <c r="G21" s="19"/>
      <c r="H21" s="18"/>
      <c r="I21" s="20"/>
    </row>
    <row r="22" spans="1:9" ht="30.75" customHeight="1">
      <c r="A22" s="15"/>
      <c r="B22" s="13"/>
      <c r="C22" s="13"/>
      <c r="D22" s="288"/>
      <c r="E22" s="13"/>
      <c r="F22" s="17"/>
      <c r="G22" s="17"/>
      <c r="I22" s="20"/>
    </row>
    <row r="23" spans="1:7" ht="27" customHeight="1">
      <c r="A23" s="276" t="s">
        <v>233</v>
      </c>
      <c r="B23" s="275">
        <f>MAX(B13-B21,0)</f>
        <v>0</v>
      </c>
      <c r="C23" s="13"/>
      <c r="D23" s="288"/>
      <c r="E23" s="123">
        <f>MAX(E13-E21,0)</f>
        <v>0</v>
      </c>
      <c r="F23" s="17"/>
      <c r="G23" s="17"/>
    </row>
    <row r="24" spans="1:8" ht="28.5" customHeight="1">
      <c r="A24" s="276" t="s">
        <v>232</v>
      </c>
      <c r="B24" s="10"/>
      <c r="C24" s="10"/>
      <c r="D24" s="282">
        <f>SUM(B23:E23)</f>
        <v>0</v>
      </c>
      <c r="E24" s="283"/>
      <c r="F24" s="18"/>
      <c r="G24" s="18"/>
      <c r="H24" s="20"/>
    </row>
    <row r="25" spans="1:4" ht="30" customHeight="1">
      <c r="A25" s="277" t="s">
        <v>235</v>
      </c>
      <c r="B25" s="11"/>
      <c r="C25" s="11"/>
      <c r="D25" s="284">
        <v>4259</v>
      </c>
    </row>
    <row r="26" spans="1:9" ht="48.75" customHeight="1">
      <c r="A26" s="252" t="s">
        <v>234</v>
      </c>
      <c r="D26" s="70">
        <f>MAX(E24-D25,0)</f>
        <v>0</v>
      </c>
      <c r="G26" s="254" t="s">
        <v>261</v>
      </c>
      <c r="H26" s="253"/>
      <c r="I26" s="253"/>
    </row>
    <row r="27" spans="1:8" ht="41.25" customHeight="1">
      <c r="A27" s="259" t="s">
        <v>259</v>
      </c>
      <c r="B27" s="258"/>
      <c r="C27" s="258"/>
      <c r="D27" s="257"/>
      <c r="F27" s="33"/>
      <c r="G27" s="292" t="s">
        <v>260</v>
      </c>
      <c r="H27" s="68"/>
    </row>
    <row r="30" spans="1:5" ht="62.25" customHeight="1">
      <c r="A30" s="331" t="s">
        <v>170</v>
      </c>
      <c r="B30" s="332"/>
      <c r="C30" s="332"/>
      <c r="D30" s="332"/>
      <c r="E30" s="332"/>
    </row>
    <row r="31" spans="3:5" ht="12.75">
      <c r="C31"/>
      <c r="D31"/>
      <c r="E31"/>
    </row>
    <row r="32" spans="3:5" ht="12.75">
      <c r="C32"/>
      <c r="D32"/>
      <c r="E32"/>
    </row>
    <row r="33" spans="1:5" ht="84" customHeight="1">
      <c r="A33" s="333" t="s">
        <v>181</v>
      </c>
      <c r="B33" s="334"/>
      <c r="C33" s="334"/>
      <c r="D33" s="334"/>
      <c r="E33" s="334"/>
    </row>
    <row r="34" spans="1:5" ht="12.75">
      <c r="A34" t="s">
        <v>171</v>
      </c>
      <c r="C34"/>
      <c r="D34"/>
      <c r="E34"/>
    </row>
    <row r="35" spans="3:5" ht="12.75">
      <c r="C35"/>
      <c r="D35"/>
      <c r="E35"/>
    </row>
    <row r="36" spans="1:5" ht="12.75">
      <c r="A36" s="62" t="s">
        <v>88</v>
      </c>
      <c r="C36"/>
      <c r="D36"/>
      <c r="E36"/>
    </row>
    <row r="37" spans="1:5" ht="12.75">
      <c r="A37" s="67" t="s">
        <v>89</v>
      </c>
      <c r="C37"/>
      <c r="D37"/>
      <c r="E37"/>
    </row>
  </sheetData>
  <sheetProtection password="C55C" sheet="1" insertRows="0"/>
  <mergeCells count="3">
    <mergeCell ref="A30:E30"/>
    <mergeCell ref="A33:E33"/>
    <mergeCell ref="A1:F1"/>
  </mergeCells>
  <hyperlinks>
    <hyperlink ref="A36" r:id="rId1" display="*** https://www.health.ny.gov/health_care/medicaid/publications/docs/gis/02ma019.pdf "/>
    <hyperlink ref="A37" r:id="rId2" display="http://www.wnylc.com/health/entry/229/"/>
  </hyperlinks>
  <printOptions/>
  <pageMargins left="0.25" right="0.25" top="0.75" bottom="0.75" header="0.3" footer="0.3"/>
  <pageSetup fitToHeight="1" fitToWidth="1" horizontalDpi="600" verticalDpi="600" orientation="landscape" scale="72" r:id="rId3"/>
</worksheet>
</file>

<file path=xl/worksheets/sheet7.xml><?xml version="1.0" encoding="utf-8"?>
<worksheet xmlns="http://schemas.openxmlformats.org/spreadsheetml/2006/main" xmlns:r="http://schemas.openxmlformats.org/officeDocument/2006/relationships">
  <sheetPr>
    <pageSetUpPr fitToPage="1"/>
  </sheetPr>
  <dimension ref="A1:K59"/>
  <sheetViews>
    <sheetView showGridLines="0" view="pageLayout" zoomScaleNormal="110" workbookViewId="0" topLeftCell="A43">
      <selection activeCell="C15" sqref="C15"/>
    </sheetView>
  </sheetViews>
  <sheetFormatPr defaultColWidth="9.140625" defaultRowHeight="12.75"/>
  <cols>
    <col min="1" max="1" width="63.28125" style="86" customWidth="1"/>
    <col min="2" max="2" width="13.421875" style="74" customWidth="1"/>
    <col min="3" max="3" width="64.7109375" style="0" customWidth="1"/>
    <col min="4" max="4" width="21.00390625" style="0" customWidth="1"/>
    <col min="7" max="7" width="9.8515625" style="0" customWidth="1"/>
    <col min="8" max="8" width="6.57421875" style="0" customWidth="1"/>
  </cols>
  <sheetData>
    <row r="1" spans="1:11" s="1" customFormat="1" ht="18">
      <c r="A1" s="340" t="s">
        <v>264</v>
      </c>
      <c r="B1" s="341"/>
      <c r="C1" s="342"/>
      <c r="D1" s="45"/>
      <c r="E1" s="45"/>
      <c r="F1" s="45"/>
      <c r="G1" s="45"/>
      <c r="H1" s="46"/>
      <c r="I1" s="46"/>
      <c r="J1" s="46"/>
      <c r="K1" s="46"/>
    </row>
    <row r="2" spans="1:6" s="1" customFormat="1" ht="15">
      <c r="A2" s="75" t="s">
        <v>35</v>
      </c>
      <c r="B2" s="297" t="s">
        <v>14</v>
      </c>
      <c r="C2" s="108" t="s">
        <v>238</v>
      </c>
      <c r="D2" s="6"/>
      <c r="E2" s="6"/>
      <c r="F2" s="6"/>
    </row>
    <row r="3" spans="1:6" s="1" customFormat="1" ht="15">
      <c r="A3" s="76" t="s">
        <v>237</v>
      </c>
      <c r="B3" s="153">
        <v>0</v>
      </c>
      <c r="C3" s="109" t="s">
        <v>239</v>
      </c>
      <c r="D3" s="6"/>
      <c r="E3" s="6"/>
      <c r="F3" s="6"/>
    </row>
    <row r="4" spans="1:7" s="1" customFormat="1" ht="15.75">
      <c r="A4" s="77"/>
      <c r="B4" s="78"/>
      <c r="D4" s="40"/>
      <c r="E4" s="40"/>
      <c r="F4" s="40"/>
      <c r="G4" s="40"/>
    </row>
    <row r="5" spans="1:6" s="1" customFormat="1" ht="15">
      <c r="A5" s="79"/>
      <c r="B5" s="79"/>
      <c r="C5" s="47"/>
      <c r="D5" s="47"/>
      <c r="E5" s="47"/>
      <c r="F5" s="6"/>
    </row>
    <row r="6" spans="1:7" s="46" customFormat="1" ht="18">
      <c r="A6" s="340" t="s">
        <v>7</v>
      </c>
      <c r="B6" s="341"/>
      <c r="C6" s="209"/>
      <c r="D6" s="45"/>
      <c r="E6" s="45"/>
      <c r="F6" s="45"/>
      <c r="G6" s="45"/>
    </row>
    <row r="7" spans="1:2" ht="15.75">
      <c r="A7" s="110" t="s">
        <v>244</v>
      </c>
      <c r="B7" s="80"/>
    </row>
    <row r="8" spans="1:7" ht="15">
      <c r="A8" s="81" t="s">
        <v>19</v>
      </c>
      <c r="C8" s="158"/>
      <c r="D8" s="3"/>
      <c r="E8" s="3"/>
      <c r="F8" s="3"/>
      <c r="G8" s="3"/>
    </row>
    <row r="9" spans="1:7" ht="15">
      <c r="A9" s="94" t="s">
        <v>5</v>
      </c>
      <c r="B9" s="298" t="s">
        <v>14</v>
      </c>
      <c r="C9" s="3"/>
      <c r="D9" s="3"/>
      <c r="E9" s="3"/>
      <c r="F9" s="3"/>
      <c r="G9" s="3"/>
    </row>
    <row r="10" spans="1:7" ht="15">
      <c r="A10" s="94" t="s">
        <v>4</v>
      </c>
      <c r="B10" s="298" t="s">
        <v>14</v>
      </c>
      <c r="C10" s="3"/>
      <c r="D10" s="3"/>
      <c r="E10" s="3"/>
      <c r="F10" s="3"/>
      <c r="G10" s="3"/>
    </row>
    <row r="11" spans="1:7" ht="15">
      <c r="A11" s="94" t="s">
        <v>120</v>
      </c>
      <c r="B11" s="261">
        <v>0</v>
      </c>
      <c r="C11" s="21" t="s">
        <v>207</v>
      </c>
      <c r="D11" s="3"/>
      <c r="E11" s="3"/>
      <c r="F11" s="3"/>
      <c r="G11" s="3"/>
    </row>
    <row r="12" spans="1:3" ht="25.5">
      <c r="A12" s="81" t="s">
        <v>121</v>
      </c>
      <c r="B12" s="299">
        <v>0</v>
      </c>
      <c r="C12" s="60" t="s">
        <v>122</v>
      </c>
    </row>
    <row r="13" spans="1:2" ht="15">
      <c r="A13" s="95" t="s">
        <v>123</v>
      </c>
      <c r="B13" s="300">
        <f>SUM(B9:B12)</f>
        <v>0</v>
      </c>
    </row>
    <row r="14" ht="15">
      <c r="A14" s="73"/>
    </row>
    <row r="15" ht="15">
      <c r="A15" s="81" t="s">
        <v>1</v>
      </c>
    </row>
    <row r="16" spans="1:6" ht="15">
      <c r="A16" s="91" t="s">
        <v>240</v>
      </c>
      <c r="B16" s="261"/>
      <c r="C16" s="2"/>
      <c r="D16" s="2"/>
      <c r="E16" s="2"/>
      <c r="F16" s="2"/>
    </row>
    <row r="17" spans="1:7" ht="15">
      <c r="A17" s="91" t="s">
        <v>107</v>
      </c>
      <c r="B17" s="152" t="s">
        <v>14</v>
      </c>
      <c r="C17" s="255" t="s">
        <v>216</v>
      </c>
      <c r="D17" s="2"/>
      <c r="E17" s="2"/>
      <c r="F17" s="2"/>
      <c r="G17" s="5"/>
    </row>
    <row r="18" spans="1:7" ht="19.5" customHeight="1">
      <c r="A18" s="92" t="s">
        <v>117</v>
      </c>
      <c r="B18" s="152">
        <v>0</v>
      </c>
      <c r="C18" s="2"/>
      <c r="D18" s="2"/>
      <c r="E18" s="2"/>
      <c r="F18" s="2"/>
      <c r="G18" s="5"/>
    </row>
    <row r="19" spans="1:7" ht="42.75">
      <c r="A19" s="93" t="s">
        <v>85</v>
      </c>
      <c r="B19" s="305">
        <v>0</v>
      </c>
      <c r="C19" s="97" t="s">
        <v>241</v>
      </c>
      <c r="E19" s="2"/>
      <c r="F19" s="2"/>
      <c r="G19" s="5"/>
    </row>
    <row r="20" spans="1:7" ht="15">
      <c r="A20" s="95" t="s">
        <v>2</v>
      </c>
      <c r="B20" s="300">
        <f>SUM(B16:B19)</f>
        <v>0</v>
      </c>
      <c r="C20" s="107"/>
      <c r="D20" s="5"/>
      <c r="E20" s="5"/>
      <c r="F20" s="5"/>
      <c r="G20" s="5"/>
    </row>
    <row r="21" spans="1:7" ht="15">
      <c r="A21" s="73"/>
      <c r="B21" s="301"/>
      <c r="C21" s="5"/>
      <c r="D21" s="5"/>
      <c r="E21" s="5"/>
      <c r="F21" s="5"/>
      <c r="G21" s="5"/>
    </row>
    <row r="22" spans="1:7" ht="23.25" customHeight="1">
      <c r="A22" s="103" t="s">
        <v>6</v>
      </c>
      <c r="B22" s="302">
        <f>MAX(B13-B20,0)</f>
        <v>0</v>
      </c>
      <c r="C22" s="104" t="s">
        <v>242</v>
      </c>
      <c r="D22" s="41"/>
      <c r="E22" s="41"/>
      <c r="F22" s="41"/>
      <c r="G22" s="41"/>
    </row>
    <row r="23" spans="1:7" ht="20.25" customHeight="1">
      <c r="A23" s="103" t="s">
        <v>118</v>
      </c>
      <c r="B23" s="303">
        <v>3853.5</v>
      </c>
      <c r="C23" s="99" t="s">
        <v>116</v>
      </c>
      <c r="D23" s="42"/>
      <c r="E23" s="42"/>
      <c r="F23" s="42"/>
      <c r="G23" s="42"/>
    </row>
    <row r="24" spans="1:7" ht="20.25" customHeight="1">
      <c r="A24" s="106" t="s">
        <v>3</v>
      </c>
      <c r="B24" s="304">
        <f>IF(B23&lt;B22,0,B23-B22)</f>
        <v>3853.5</v>
      </c>
      <c r="C24" s="104" t="s">
        <v>36</v>
      </c>
      <c r="D24" s="41"/>
      <c r="E24" s="41"/>
      <c r="F24" s="41"/>
      <c r="G24" s="41"/>
    </row>
    <row r="25" spans="1:7" ht="15">
      <c r="A25" s="82"/>
      <c r="B25" s="83"/>
      <c r="C25" s="43"/>
      <c r="D25" s="8"/>
      <c r="E25" s="8"/>
      <c r="F25" s="8"/>
      <c r="G25" s="8"/>
    </row>
    <row r="26" spans="1:7" ht="15.75">
      <c r="A26" s="111" t="s">
        <v>243</v>
      </c>
      <c r="B26" s="83"/>
      <c r="C26" s="8"/>
      <c r="D26" s="8"/>
      <c r="E26" s="8"/>
      <c r="F26" s="8"/>
      <c r="G26" s="8"/>
    </row>
    <row r="27" spans="1:7" ht="15">
      <c r="A27" s="84" t="s">
        <v>125</v>
      </c>
      <c r="C27" s="8"/>
      <c r="D27" s="8"/>
      <c r="E27" s="8"/>
      <c r="F27" s="8"/>
      <c r="G27" s="8"/>
    </row>
    <row r="28" spans="1:7" ht="15">
      <c r="A28" s="96" t="s">
        <v>19</v>
      </c>
      <c r="C28" s="8"/>
      <c r="D28" s="8"/>
      <c r="E28" s="8"/>
      <c r="F28" s="8"/>
      <c r="G28" s="8"/>
    </row>
    <row r="29" spans="1:7" ht="15">
      <c r="A29" s="94" t="s">
        <v>5</v>
      </c>
      <c r="B29" s="154" t="s">
        <v>14</v>
      </c>
      <c r="C29" s="8"/>
      <c r="D29" s="8"/>
      <c r="E29" s="8"/>
      <c r="F29" s="8"/>
      <c r="G29" s="8"/>
    </row>
    <row r="30" spans="1:7" ht="15">
      <c r="A30" s="94" t="s">
        <v>4</v>
      </c>
      <c r="B30" s="155" t="s">
        <v>14</v>
      </c>
      <c r="C30" s="8"/>
      <c r="D30" s="8"/>
      <c r="E30" s="8"/>
      <c r="F30" s="8"/>
      <c r="G30" s="8"/>
    </row>
    <row r="31" spans="1:7" ht="15">
      <c r="A31" s="94" t="s">
        <v>119</v>
      </c>
      <c r="B31" s="155" t="s">
        <v>14</v>
      </c>
      <c r="C31" s="255" t="s">
        <v>245</v>
      </c>
      <c r="D31" s="8"/>
      <c r="E31" s="8"/>
      <c r="F31" s="8"/>
      <c r="G31" s="8"/>
    </row>
    <row r="32" spans="1:7" ht="15">
      <c r="A32" s="96" t="s">
        <v>18</v>
      </c>
      <c r="B32" s="85"/>
      <c r="C32" s="8"/>
      <c r="D32" s="8"/>
      <c r="E32" s="8"/>
      <c r="F32" s="8"/>
      <c r="G32" s="8"/>
    </row>
    <row r="33" spans="1:7" ht="25.5">
      <c r="A33" s="94" t="s">
        <v>20</v>
      </c>
      <c r="B33" s="140">
        <v>0</v>
      </c>
      <c r="C33" s="60" t="s">
        <v>122</v>
      </c>
      <c r="D33" s="8"/>
      <c r="E33" s="8"/>
      <c r="F33" s="8"/>
      <c r="G33" s="8"/>
    </row>
    <row r="34" spans="1:7" ht="15.75">
      <c r="A34" s="88" t="s">
        <v>124</v>
      </c>
      <c r="B34" s="72">
        <f>SUM(B29:B33)</f>
        <v>0</v>
      </c>
      <c r="C34" s="8"/>
      <c r="D34" s="55"/>
      <c r="E34" s="8"/>
      <c r="F34" s="8"/>
      <c r="G34" s="8"/>
    </row>
    <row r="35" spans="1:7" ht="15">
      <c r="A35" s="73"/>
      <c r="C35" s="8"/>
      <c r="D35" s="8"/>
      <c r="E35" s="8"/>
      <c r="F35" s="8"/>
      <c r="G35" s="8"/>
    </row>
    <row r="36" spans="1:7" ht="15">
      <c r="A36" s="81" t="s">
        <v>1</v>
      </c>
      <c r="C36" s="98" t="s">
        <v>250</v>
      </c>
      <c r="D36" s="8"/>
      <c r="E36" s="8"/>
      <c r="F36" s="8"/>
      <c r="G36" s="8"/>
    </row>
    <row r="37" spans="1:7" ht="18" customHeight="1">
      <c r="A37" s="94" t="s">
        <v>246</v>
      </c>
      <c r="B37" s="71">
        <v>619</v>
      </c>
      <c r="C37" s="99" t="s">
        <v>126</v>
      </c>
      <c r="D37" s="42"/>
      <c r="E37" s="42"/>
      <c r="F37" s="42"/>
      <c r="G37" s="8"/>
    </row>
    <row r="38" spans="1:7" ht="19.5" customHeight="1">
      <c r="A38" s="94" t="s">
        <v>247</v>
      </c>
      <c r="B38" s="261" t="s">
        <v>14</v>
      </c>
      <c r="C38" s="99" t="s">
        <v>248</v>
      </c>
      <c r="D38" s="56"/>
      <c r="E38" t="s">
        <v>14</v>
      </c>
      <c r="F38" s="42"/>
      <c r="G38" s="8"/>
    </row>
    <row r="39" spans="1:7" ht="19.5" customHeight="1">
      <c r="A39" s="91" t="s">
        <v>107</v>
      </c>
      <c r="B39" s="152" t="s">
        <v>14</v>
      </c>
      <c r="C39" s="99" t="s">
        <v>249</v>
      </c>
      <c r="D39" s="56"/>
      <c r="F39" s="42"/>
      <c r="G39" s="8"/>
    </row>
    <row r="40" spans="1:7" ht="19.5" customHeight="1">
      <c r="A40" s="92" t="s">
        <v>117</v>
      </c>
      <c r="B40" s="152">
        <v>0</v>
      </c>
      <c r="C40" s="99" t="s">
        <v>249</v>
      </c>
      <c r="D40" s="56"/>
      <c r="F40" s="42"/>
      <c r="G40" s="8"/>
    </row>
    <row r="41" spans="1:7" ht="48.75" customHeight="1">
      <c r="A41" s="100" t="s">
        <v>85</v>
      </c>
      <c r="B41" s="162">
        <v>0</v>
      </c>
      <c r="C41" s="90" t="s">
        <v>86</v>
      </c>
      <c r="E41" s="41"/>
      <c r="F41" s="41"/>
      <c r="G41" s="8"/>
    </row>
    <row r="42" spans="1:7" ht="21.75" customHeight="1">
      <c r="A42" s="94" t="s">
        <v>30</v>
      </c>
      <c r="B42" s="89">
        <f>SUM(B37:B41)</f>
        <v>619</v>
      </c>
      <c r="C42" s="101"/>
      <c r="D42" s="41"/>
      <c r="E42" s="41"/>
      <c r="F42" s="41"/>
      <c r="G42" s="8"/>
    </row>
    <row r="43" spans="1:7" ht="18.75" customHeight="1">
      <c r="A43" s="102" t="s">
        <v>251</v>
      </c>
      <c r="B43" s="89">
        <f>MAX(B34-B42,0)</f>
        <v>0</v>
      </c>
      <c r="C43" s="59"/>
      <c r="D43" s="8"/>
      <c r="E43" s="8"/>
      <c r="F43" s="8"/>
      <c r="G43" s="8"/>
    </row>
    <row r="44" spans="1:3" ht="15">
      <c r="A44" s="94" t="s">
        <v>27</v>
      </c>
      <c r="B44" s="156">
        <f>IF(B24&lt;B43,B24,B43)</f>
        <v>0</v>
      </c>
      <c r="C44" s="98" t="s">
        <v>160</v>
      </c>
    </row>
    <row r="45" spans="1:3" ht="105" customHeight="1">
      <c r="A45" s="295" t="s">
        <v>266</v>
      </c>
      <c r="B45" s="262">
        <f>SUM(B43-B44)</f>
        <v>0</v>
      </c>
      <c r="C45" s="343" t="s">
        <v>265</v>
      </c>
    </row>
    <row r="46" spans="1:3" ht="45">
      <c r="A46" s="296" t="s">
        <v>268</v>
      </c>
      <c r="B46" s="105"/>
      <c r="C46" s="344"/>
    </row>
    <row r="47" spans="1:6" ht="20.25">
      <c r="A47" s="87" t="s">
        <v>267</v>
      </c>
      <c r="B47" s="87"/>
      <c r="C47" s="44"/>
      <c r="D47" s="44"/>
      <c r="E47" s="44"/>
      <c r="F47" s="44"/>
    </row>
    <row r="48" ht="15">
      <c r="A48" s="294" t="s">
        <v>263</v>
      </c>
    </row>
    <row r="49" spans="1:2" ht="15">
      <c r="A49" s="87"/>
      <c r="B49" s="157"/>
    </row>
    <row r="50" spans="1:4" ht="51" customHeight="1">
      <c r="A50" s="331" t="s">
        <v>87</v>
      </c>
      <c r="B50" s="331"/>
      <c r="C50" s="331"/>
      <c r="D50" s="61"/>
    </row>
    <row r="51" spans="1:2" ht="12.75">
      <c r="A51"/>
      <c r="B51" s="9"/>
    </row>
    <row r="52" spans="1:4" ht="69.75" customHeight="1">
      <c r="A52" s="333" t="s">
        <v>181</v>
      </c>
      <c r="B52" s="334"/>
      <c r="C52" s="334"/>
      <c r="D52" s="334"/>
    </row>
    <row r="53" spans="1:2" ht="12.75">
      <c r="A53" s="62" t="s">
        <v>84</v>
      </c>
      <c r="B53" s="9"/>
    </row>
    <row r="54" spans="1:2" ht="12.75">
      <c r="A54"/>
      <c r="B54" s="9"/>
    </row>
    <row r="55" spans="1:2" ht="12.75">
      <c r="A55" s="62" t="s">
        <v>88</v>
      </c>
      <c r="B55" s="9"/>
    </row>
    <row r="57" ht="15">
      <c r="A57" s="67" t="s">
        <v>127</v>
      </c>
    </row>
    <row r="59" ht="15">
      <c r="A59" s="67" t="s">
        <v>89</v>
      </c>
    </row>
  </sheetData>
  <sheetProtection password="C55C" sheet="1" insertRows="0"/>
  <mergeCells count="5">
    <mergeCell ref="A1:C1"/>
    <mergeCell ref="A52:D52"/>
    <mergeCell ref="A50:C50"/>
    <mergeCell ref="A6:B6"/>
    <mergeCell ref="C45:C46"/>
  </mergeCells>
  <hyperlinks>
    <hyperlink ref="A53" r:id="rId1" display="https://q1medicare.com/2023/MedicareAdvantage-2023CHealthPlanMAPDHMOPPONewYork.php"/>
    <hyperlink ref="A55" r:id="rId2" display="*** https://www.health.ny.gov/health_care/medicaid/publications/docs/gis/02ma019.pdf "/>
    <hyperlink ref="A59" r:id="rId3" display="http://www.wnylc.com/health/entry/229/"/>
    <hyperlink ref="A57" r:id="rId4" display="# available at https://www.health.ny.gov/health_care/medicaid/publications/search_by_year.htm"/>
    <hyperlink ref="A48" r:id="rId5" display="https://www.health.ny.gov/forms/doh-5298.pdf"/>
  </hyperlinks>
  <printOptions horizontalCentered="1"/>
  <pageMargins left="0.25" right="0.25" top="0.75" bottom="0.75" header="0.3" footer="0.3"/>
  <pageSetup fitToHeight="1" fitToWidth="1" horizontalDpi="600" verticalDpi="600" orientation="portrait" scale="57" r:id="rId6"/>
  <headerFooter alignWithMargins="0">
    <oddHeader>&amp;L&amp;"Arial,Bold"&amp;14Spousal Impoverishment Budgeting</oddHeader>
  </headerFooter>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0">
      <selection activeCell="D17" sqref="D17"/>
    </sheetView>
  </sheetViews>
  <sheetFormatPr defaultColWidth="9.140625" defaultRowHeight="12.75"/>
  <cols>
    <col min="1" max="1" width="47.28125" style="0" customWidth="1"/>
    <col min="2" max="2" width="15.57421875" style="9" bestFit="1" customWidth="1"/>
    <col min="3" max="3" width="2.8515625" style="0" customWidth="1"/>
    <col min="4" max="4" width="14.421875" style="0" customWidth="1"/>
    <col min="5" max="5" width="54.421875" style="0" customWidth="1"/>
    <col min="7" max="7" width="14.00390625" style="0" customWidth="1"/>
    <col min="8" max="8" width="9.28125" style="0" customWidth="1"/>
  </cols>
  <sheetData>
    <row r="1" spans="1:8" ht="14.25">
      <c r="A1" s="335" t="s">
        <v>208</v>
      </c>
      <c r="B1" s="335"/>
      <c r="C1" s="335"/>
      <c r="D1" s="335"/>
      <c r="E1" s="326"/>
      <c r="F1" s="23"/>
      <c r="G1" s="23"/>
      <c r="H1" s="21"/>
    </row>
    <row r="2" spans="1:8" ht="14.25">
      <c r="A2" s="335"/>
      <c r="B2" s="335"/>
      <c r="C2" s="335"/>
      <c r="D2" s="335"/>
      <c r="E2" s="263" t="s">
        <v>254</v>
      </c>
      <c r="F2" s="21"/>
      <c r="G2" s="21"/>
      <c r="H2" s="21"/>
    </row>
    <row r="3" spans="1:8" ht="14.25">
      <c r="A3" s="21"/>
      <c r="B3" s="22"/>
      <c r="C3" s="21"/>
      <c r="D3" s="317"/>
      <c r="E3" s="264" t="s">
        <v>253</v>
      </c>
      <c r="F3" s="21"/>
      <c r="G3" s="21"/>
      <c r="H3" s="21"/>
    </row>
    <row r="4" spans="1:8" ht="45">
      <c r="A4" s="23" t="s">
        <v>0</v>
      </c>
      <c r="B4" s="32" t="s">
        <v>13</v>
      </c>
      <c r="C4" s="31"/>
      <c r="D4" s="318" t="s">
        <v>256</v>
      </c>
      <c r="F4" s="21"/>
      <c r="G4" s="21"/>
      <c r="H4" s="21"/>
    </row>
    <row r="5" spans="1:8" ht="14.25">
      <c r="A5" s="116" t="s">
        <v>5</v>
      </c>
      <c r="B5" s="139" t="s">
        <v>14</v>
      </c>
      <c r="C5" s="21"/>
      <c r="D5" s="319"/>
      <c r="E5" s="309" t="s">
        <v>14</v>
      </c>
      <c r="F5" s="21"/>
      <c r="G5" s="21"/>
      <c r="H5" s="21"/>
    </row>
    <row r="6" spans="1:8" ht="14.25">
      <c r="A6" s="116" t="s">
        <v>161</v>
      </c>
      <c r="B6" s="139">
        <v>0</v>
      </c>
      <c r="C6" s="21"/>
      <c r="D6" s="319"/>
      <c r="E6" s="310" t="s">
        <v>185</v>
      </c>
      <c r="F6" s="21"/>
      <c r="G6" s="21"/>
      <c r="H6" s="21"/>
    </row>
    <row r="7" spans="1:8" ht="14.25">
      <c r="A7" s="116" t="s">
        <v>162</v>
      </c>
      <c r="B7" s="139" t="s">
        <v>14</v>
      </c>
      <c r="C7" s="21"/>
      <c r="D7" s="319"/>
      <c r="E7" s="309"/>
      <c r="F7" s="21"/>
      <c r="G7" s="21"/>
      <c r="H7" s="21"/>
    </row>
    <row r="8" spans="1:8" ht="14.25">
      <c r="A8" s="130" t="s">
        <v>17</v>
      </c>
      <c r="B8" s="328" t="s">
        <v>14</v>
      </c>
      <c r="C8" s="21"/>
      <c r="D8" s="140"/>
      <c r="E8" s="311" t="s">
        <v>22</v>
      </c>
      <c r="F8" s="26"/>
      <c r="G8" s="26"/>
      <c r="H8" s="21"/>
    </row>
    <row r="9" spans="1:8" ht="14.25">
      <c r="A9" s="24"/>
      <c r="B9" s="328"/>
      <c r="C9" s="21"/>
      <c r="D9" s="320">
        <v>-65</v>
      </c>
      <c r="E9" s="311" t="s">
        <v>15</v>
      </c>
      <c r="F9" s="26"/>
      <c r="G9" s="26"/>
      <c r="H9" s="21"/>
    </row>
    <row r="10" spans="2:8" ht="15">
      <c r="B10" s="329"/>
      <c r="C10" s="21"/>
      <c r="D10" s="53">
        <f>MAX(D8:D9,0)</f>
        <v>0</v>
      </c>
      <c r="E10" s="312" t="s">
        <v>28</v>
      </c>
      <c r="F10" s="26"/>
      <c r="G10" s="26"/>
      <c r="H10" s="21"/>
    </row>
    <row r="11" spans="1:8" ht="14.25">
      <c r="A11" s="327" t="s">
        <v>16</v>
      </c>
      <c r="B11" s="53">
        <f>(D10/2)</f>
        <v>0</v>
      </c>
      <c r="C11" s="21"/>
      <c r="D11" s="321"/>
      <c r="E11" s="311" t="s">
        <v>270</v>
      </c>
      <c r="F11" s="26"/>
      <c r="G11" s="26"/>
      <c r="H11" s="21"/>
    </row>
    <row r="12" spans="1:8" ht="14.25">
      <c r="A12" s="27" t="s">
        <v>26</v>
      </c>
      <c r="B12" s="54">
        <f>SUM(B5:B11)</f>
        <v>0</v>
      </c>
      <c r="C12" s="21"/>
      <c r="D12" s="322" t="s">
        <v>14</v>
      </c>
      <c r="E12" s="28"/>
      <c r="F12" s="28"/>
      <c r="G12" s="28"/>
      <c r="H12" s="21"/>
    </row>
    <row r="13" spans="1:8" ht="14.25">
      <c r="A13" s="27"/>
      <c r="B13" s="22"/>
      <c r="C13" s="21"/>
      <c r="D13" s="322"/>
      <c r="E13" s="28"/>
      <c r="F13" s="28"/>
      <c r="G13" s="28"/>
      <c r="H13" s="21"/>
    </row>
    <row r="14" spans="1:8" ht="14.25">
      <c r="A14" s="23" t="s">
        <v>1</v>
      </c>
      <c r="B14" s="22"/>
      <c r="C14" s="21"/>
      <c r="D14" s="322"/>
      <c r="E14" s="28"/>
      <c r="F14" s="28"/>
      <c r="G14" s="28"/>
      <c r="H14" s="21"/>
    </row>
    <row r="15" spans="1:8" ht="14.25">
      <c r="A15" s="114" t="s">
        <v>168</v>
      </c>
      <c r="B15" s="140">
        <v>0</v>
      </c>
      <c r="C15" s="21"/>
      <c r="D15" s="322"/>
      <c r="E15" s="310" t="s">
        <v>23</v>
      </c>
      <c r="F15" s="28"/>
      <c r="G15" s="28"/>
      <c r="H15" s="57"/>
    </row>
    <row r="16" spans="1:9" ht="18.75" customHeight="1">
      <c r="A16" s="308" t="s">
        <v>163</v>
      </c>
      <c r="B16" s="163">
        <v>0</v>
      </c>
      <c r="C16" s="21"/>
      <c r="D16" s="323"/>
      <c r="I16" s="29"/>
    </row>
    <row r="17" spans="1:8" ht="56.25" customHeight="1">
      <c r="A17" s="100" t="s">
        <v>115</v>
      </c>
      <c r="B17" s="162">
        <v>0</v>
      </c>
      <c r="C17" s="21"/>
      <c r="D17" s="319"/>
      <c r="E17" s="313" t="s">
        <v>188</v>
      </c>
      <c r="F17" s="29"/>
      <c r="G17" s="29"/>
      <c r="H17" s="29"/>
    </row>
    <row r="18" spans="1:8" ht="14.25">
      <c r="A18" s="114" t="s">
        <v>10</v>
      </c>
      <c r="B18" s="22">
        <v>20</v>
      </c>
      <c r="C18" s="21"/>
      <c r="D18" s="322"/>
      <c r="E18" s="314"/>
      <c r="F18" s="28"/>
      <c r="G18" s="28"/>
      <c r="H18" s="21"/>
    </row>
    <row r="19" spans="1:8" ht="14.25">
      <c r="A19" s="307" t="s">
        <v>252</v>
      </c>
      <c r="B19" s="306" t="s">
        <v>14</v>
      </c>
      <c r="C19" s="21"/>
      <c r="D19" s="322"/>
      <c r="E19" s="310" t="s">
        <v>269</v>
      </c>
      <c r="F19" s="28"/>
      <c r="G19" s="28"/>
      <c r="H19" s="21"/>
    </row>
    <row r="20" spans="1:8" ht="14.25">
      <c r="A20" s="115" t="s">
        <v>2</v>
      </c>
      <c r="B20" s="243">
        <f>SUM(B15:B19)</f>
        <v>20</v>
      </c>
      <c r="C20" s="21"/>
      <c r="D20" s="322"/>
      <c r="E20" s="310" t="s">
        <v>186</v>
      </c>
      <c r="F20" s="28"/>
      <c r="G20" s="28"/>
      <c r="H20" s="21"/>
    </row>
    <row r="21" spans="1:8" ht="14.25">
      <c r="A21" s="30"/>
      <c r="B21" s="22"/>
      <c r="C21" s="21"/>
      <c r="D21" s="322"/>
      <c r="E21" s="314"/>
      <c r="F21" s="28"/>
      <c r="G21" s="28"/>
      <c r="H21" s="21"/>
    </row>
    <row r="22" spans="1:8" ht="15">
      <c r="A22" s="117" t="s">
        <v>8</v>
      </c>
      <c r="B22" s="54">
        <f>MAX(B12-B20,0)</f>
        <v>0</v>
      </c>
      <c r="C22" s="21"/>
      <c r="D22" s="319"/>
      <c r="E22" s="315" t="s">
        <v>24</v>
      </c>
      <c r="F22" s="23"/>
      <c r="G22" s="23"/>
      <c r="H22" s="21"/>
    </row>
    <row r="23" spans="1:8" ht="15">
      <c r="A23" s="117" t="s">
        <v>164</v>
      </c>
      <c r="B23" s="113">
        <v>1732</v>
      </c>
      <c r="C23" s="21"/>
      <c r="D23" s="324"/>
      <c r="E23" s="35" t="s">
        <v>184</v>
      </c>
      <c r="F23" s="35"/>
      <c r="G23" s="35"/>
      <c r="H23" s="21"/>
    </row>
    <row r="24" spans="1:8" ht="15">
      <c r="A24" s="50" t="s">
        <v>9</v>
      </c>
      <c r="B24" s="265">
        <f>MAX(B22-B23,0)</f>
        <v>0</v>
      </c>
      <c r="C24" s="118"/>
      <c r="D24" s="119"/>
      <c r="F24" s="33"/>
      <c r="G24" s="33"/>
      <c r="H24" s="21"/>
    </row>
    <row r="25" spans="1:8" ht="56.25" customHeight="1">
      <c r="A25" s="52" t="s">
        <v>11</v>
      </c>
      <c r="B25" s="266"/>
      <c r="C25" s="33"/>
      <c r="D25" s="325"/>
      <c r="E25" s="316" t="s">
        <v>255</v>
      </c>
      <c r="F25" s="33"/>
      <c r="G25" s="33"/>
      <c r="H25" s="21"/>
    </row>
    <row r="26" spans="1:8" ht="14.25" customHeight="1" thickBot="1">
      <c r="A26" s="345" t="s">
        <v>14</v>
      </c>
      <c r="B26" s="345"/>
      <c r="C26" s="345"/>
      <c r="D26" s="345"/>
      <c r="E26" s="345"/>
      <c r="F26" s="21"/>
      <c r="G26" s="21"/>
      <c r="H26" s="21"/>
    </row>
    <row r="27" spans="1:4" ht="31.5">
      <c r="A27" s="176" t="s">
        <v>187</v>
      </c>
      <c r="B27" s="346" t="s">
        <v>157</v>
      </c>
      <c r="D27" s="132" t="s">
        <v>141</v>
      </c>
    </row>
    <row r="28" spans="1:4" ht="16.5" thickBot="1">
      <c r="A28" s="177" t="s">
        <v>140</v>
      </c>
      <c r="B28" s="347"/>
      <c r="D28" s="135">
        <v>-2024</v>
      </c>
    </row>
    <row r="29" spans="1:4" ht="60.75" thickBot="1">
      <c r="A29" s="136" t="s">
        <v>143</v>
      </c>
      <c r="B29" s="138" t="s">
        <v>142</v>
      </c>
      <c r="D29" s="134">
        <v>365</v>
      </c>
    </row>
    <row r="30" spans="1:4" ht="15.75" thickBot="1">
      <c r="A30" s="136" t="s">
        <v>145</v>
      </c>
      <c r="B30" s="138" t="s">
        <v>144</v>
      </c>
      <c r="D30" s="134">
        <v>1624</v>
      </c>
    </row>
    <row r="31" spans="1:4" ht="15.75" thickBot="1">
      <c r="A31" s="136" t="s">
        <v>155</v>
      </c>
      <c r="B31" s="138" t="s">
        <v>146</v>
      </c>
      <c r="D31" s="134">
        <v>1931</v>
      </c>
    </row>
    <row r="32" spans="1:4" ht="75.75" thickBot="1">
      <c r="A32" s="133" t="s">
        <v>148</v>
      </c>
      <c r="B32" s="137" t="s">
        <v>147</v>
      </c>
      <c r="D32" s="134">
        <v>433</v>
      </c>
    </row>
    <row r="33" spans="1:4" ht="30.75" thickBot="1">
      <c r="A33" s="133" t="s">
        <v>150</v>
      </c>
      <c r="B33" s="133" t="s">
        <v>149</v>
      </c>
      <c r="D33" s="134">
        <v>1180</v>
      </c>
    </row>
    <row r="34" spans="1:4" ht="30.75" thickBot="1">
      <c r="A34" s="133" t="s">
        <v>152</v>
      </c>
      <c r="B34" s="133" t="s">
        <v>151</v>
      </c>
      <c r="D34" s="134">
        <v>392</v>
      </c>
    </row>
    <row r="35" spans="1:4" ht="30.75" thickBot="1">
      <c r="A35" s="133" t="s">
        <v>154</v>
      </c>
      <c r="B35" s="133" t="s">
        <v>153</v>
      </c>
      <c r="D35" s="134">
        <v>320</v>
      </c>
    </row>
    <row r="36" ht="12.75">
      <c r="A36" t="s">
        <v>182</v>
      </c>
    </row>
    <row r="37" ht="12.75">
      <c r="A37" s="62" t="s">
        <v>183</v>
      </c>
    </row>
    <row r="39" spans="1:4" ht="84.75" customHeight="1">
      <c r="A39" s="331" t="s">
        <v>170</v>
      </c>
      <c r="B39" s="332"/>
      <c r="C39" s="332"/>
      <c r="D39" s="332"/>
    </row>
    <row r="42" spans="1:4" ht="79.5" customHeight="1">
      <c r="A42" s="333" t="s">
        <v>172</v>
      </c>
      <c r="B42" s="334"/>
      <c r="C42" s="334"/>
      <c r="D42" s="334"/>
    </row>
    <row r="43" ht="12.75">
      <c r="A43" s="62" t="s">
        <v>171</v>
      </c>
    </row>
  </sheetData>
  <sheetProtection password="C55C" sheet="1" insertRows="0"/>
  <mergeCells count="5">
    <mergeCell ref="A26:E26"/>
    <mergeCell ref="B27:B28"/>
    <mergeCell ref="A39:D39"/>
    <mergeCell ref="A42:D42"/>
    <mergeCell ref="A1:D2"/>
  </mergeCells>
  <hyperlinks>
    <hyperlink ref="A37" r:id="rId1" display="https://www.health.ny.gov/health_care/medicaid/publications/docs/gis/24ma01_att1.pdf"/>
    <hyperlink ref="A43" r:id="rId2" display="https://q1medicare.com/PartD-SearchMA-Medicare-2024PlanFinder.php"/>
    <hyperlink ref="E3" r:id="rId3" display="http://www.wnylc.com/health/entry/212/"/>
  </hyperlinks>
  <printOptions/>
  <pageMargins left="0.7" right="0.7" top="0.75" bottom="0.75" header="0.3" footer="0.3"/>
  <pageSetup horizontalDpi="600" verticalDpi="600" orientation="landscape" r:id="rId4"/>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1">
      <selection activeCell="G10" sqref="G10"/>
    </sheetView>
  </sheetViews>
  <sheetFormatPr defaultColWidth="9.140625" defaultRowHeight="12.75"/>
  <cols>
    <col min="1" max="1" width="18.28125" style="0" customWidth="1"/>
    <col min="2" max="2" width="32.28125" style="0" customWidth="1"/>
    <col min="3" max="3" width="17.00390625" style="0" customWidth="1"/>
    <col min="9" max="9" width="19.7109375" style="0" customWidth="1"/>
  </cols>
  <sheetData>
    <row r="1" spans="1:8" ht="18.75">
      <c r="A1" s="178" t="s">
        <v>189</v>
      </c>
      <c r="B1" s="178"/>
      <c r="C1" s="179"/>
      <c r="D1" s="179"/>
      <c r="E1" s="179"/>
      <c r="F1" s="179"/>
      <c r="G1" s="179"/>
      <c r="H1" s="180"/>
    </row>
    <row r="2" spans="1:11" ht="60.75" thickBot="1">
      <c r="A2" s="181" t="s">
        <v>37</v>
      </c>
      <c r="B2" s="181" t="s">
        <v>38</v>
      </c>
      <c r="C2" s="181" t="s">
        <v>39</v>
      </c>
      <c r="D2" s="199" t="s">
        <v>190</v>
      </c>
      <c r="E2" s="200" t="s">
        <v>191</v>
      </c>
      <c r="F2" s="201" t="s">
        <v>40</v>
      </c>
      <c r="G2" s="202" t="s">
        <v>41</v>
      </c>
      <c r="H2" s="203" t="s">
        <v>42</v>
      </c>
      <c r="I2" s="203" t="s">
        <v>12</v>
      </c>
      <c r="J2" s="204" t="s">
        <v>192</v>
      </c>
      <c r="K2" s="205" t="s">
        <v>193</v>
      </c>
    </row>
    <row r="3" spans="1:11" ht="15">
      <c r="A3" s="182" t="s">
        <v>43</v>
      </c>
      <c r="B3" s="182" t="s">
        <v>194</v>
      </c>
      <c r="C3" s="193" t="s">
        <v>44</v>
      </c>
      <c r="D3" s="195">
        <v>67.2</v>
      </c>
      <c r="E3" s="194">
        <v>115.9</v>
      </c>
      <c r="F3" s="183">
        <v>0</v>
      </c>
      <c r="G3" s="184" t="s">
        <v>45</v>
      </c>
      <c r="H3" s="185" t="s">
        <v>46</v>
      </c>
      <c r="I3" s="59"/>
      <c r="J3" s="58">
        <v>116.8</v>
      </c>
      <c r="K3" s="186">
        <v>3</v>
      </c>
    </row>
    <row r="4" spans="1:11" ht="15">
      <c r="A4" s="182" t="s">
        <v>43</v>
      </c>
      <c r="B4" s="182" t="s">
        <v>195</v>
      </c>
      <c r="C4" s="193" t="s">
        <v>47</v>
      </c>
      <c r="D4" s="196">
        <v>44.4</v>
      </c>
      <c r="E4" s="194">
        <v>93.1</v>
      </c>
      <c r="F4" s="183">
        <v>545</v>
      </c>
      <c r="G4" s="184" t="s">
        <v>48</v>
      </c>
      <c r="H4" s="185" t="s">
        <v>49</v>
      </c>
      <c r="I4" s="59"/>
      <c r="J4" s="58">
        <v>81.1</v>
      </c>
      <c r="K4" s="186">
        <v>3</v>
      </c>
    </row>
    <row r="5" spans="1:11" ht="15">
      <c r="A5" s="182" t="s">
        <v>43</v>
      </c>
      <c r="B5" s="182" t="s">
        <v>196</v>
      </c>
      <c r="C5" s="193" t="s">
        <v>44</v>
      </c>
      <c r="D5" s="196">
        <v>30</v>
      </c>
      <c r="E5" s="194">
        <v>78.7</v>
      </c>
      <c r="F5" s="183">
        <v>410</v>
      </c>
      <c r="G5" s="184" t="s">
        <v>48</v>
      </c>
      <c r="H5" s="185" t="s">
        <v>50</v>
      </c>
      <c r="I5" s="59"/>
      <c r="J5" s="58">
        <v>40.9</v>
      </c>
      <c r="K5" s="186">
        <v>3</v>
      </c>
    </row>
    <row r="6" spans="1:11" ht="15">
      <c r="A6" s="182" t="s">
        <v>51</v>
      </c>
      <c r="B6" s="182" t="s">
        <v>53</v>
      </c>
      <c r="C6" s="193" t="s">
        <v>44</v>
      </c>
      <c r="D6" s="196">
        <v>62.9</v>
      </c>
      <c r="E6" s="194">
        <v>111.6</v>
      </c>
      <c r="F6" s="183">
        <v>145</v>
      </c>
      <c r="G6" s="184" t="s">
        <v>52</v>
      </c>
      <c r="H6" s="185" t="s">
        <v>54</v>
      </c>
      <c r="I6" s="59"/>
      <c r="J6" s="58">
        <v>75.5</v>
      </c>
      <c r="K6" s="186">
        <v>2.5</v>
      </c>
    </row>
    <row r="7" spans="1:11" ht="15">
      <c r="A7" s="182" t="s">
        <v>51</v>
      </c>
      <c r="B7" s="182" t="s">
        <v>55</v>
      </c>
      <c r="C7" s="193" t="s">
        <v>44</v>
      </c>
      <c r="D7" s="196">
        <v>15.4</v>
      </c>
      <c r="E7" s="194">
        <v>19.5</v>
      </c>
      <c r="F7" s="183">
        <v>545</v>
      </c>
      <c r="G7" s="184" t="s">
        <v>52</v>
      </c>
      <c r="H7" s="185" t="s">
        <v>56</v>
      </c>
      <c r="I7" s="59"/>
      <c r="J7" s="58">
        <v>13.3</v>
      </c>
      <c r="K7" s="186">
        <v>2.5</v>
      </c>
    </row>
    <row r="8" spans="1:11" ht="15">
      <c r="A8" s="182" t="s">
        <v>51</v>
      </c>
      <c r="B8" s="182" t="s">
        <v>57</v>
      </c>
      <c r="C8" s="193" t="s">
        <v>47</v>
      </c>
      <c r="D8" s="197">
        <v>0</v>
      </c>
      <c r="E8" s="194">
        <v>45.6</v>
      </c>
      <c r="F8" s="183">
        <v>545</v>
      </c>
      <c r="G8" s="184" t="s">
        <v>52</v>
      </c>
      <c r="H8" s="185" t="s">
        <v>58</v>
      </c>
      <c r="I8" s="59"/>
      <c r="J8" s="58">
        <v>39</v>
      </c>
      <c r="K8" s="186">
        <v>2.5</v>
      </c>
    </row>
    <row r="9" spans="1:11" ht="15">
      <c r="A9" s="182" t="s">
        <v>59</v>
      </c>
      <c r="B9" s="182" t="s">
        <v>60</v>
      </c>
      <c r="C9" s="193" t="s">
        <v>47</v>
      </c>
      <c r="D9" s="196">
        <v>36.89</v>
      </c>
      <c r="E9" s="194">
        <v>85.6</v>
      </c>
      <c r="F9" s="183">
        <v>545</v>
      </c>
      <c r="G9" s="184" t="s">
        <v>61</v>
      </c>
      <c r="H9" s="185" t="s">
        <v>62</v>
      </c>
      <c r="I9" s="59"/>
      <c r="J9" s="58">
        <v>42.4</v>
      </c>
      <c r="K9" s="186">
        <v>3</v>
      </c>
    </row>
    <row r="10" spans="1:11" ht="15">
      <c r="A10" s="182" t="s">
        <v>59</v>
      </c>
      <c r="B10" s="182" t="s">
        <v>63</v>
      </c>
      <c r="C10" s="193" t="s">
        <v>44</v>
      </c>
      <c r="D10" s="196">
        <v>86.7</v>
      </c>
      <c r="E10" s="194">
        <v>135.4</v>
      </c>
      <c r="F10" s="183">
        <v>0</v>
      </c>
      <c r="G10" s="184" t="s">
        <v>61</v>
      </c>
      <c r="H10" s="185" t="s">
        <v>64</v>
      </c>
      <c r="I10" s="59"/>
      <c r="J10" s="58">
        <v>96.4</v>
      </c>
      <c r="K10" s="186">
        <v>3</v>
      </c>
    </row>
    <row r="11" spans="1:11" ht="15">
      <c r="A11" s="182" t="s">
        <v>59</v>
      </c>
      <c r="B11" s="182" t="s">
        <v>65</v>
      </c>
      <c r="C11" s="193" t="s">
        <v>44</v>
      </c>
      <c r="D11" s="196">
        <v>25.2</v>
      </c>
      <c r="E11" s="194">
        <v>73.9</v>
      </c>
      <c r="F11" s="183">
        <v>545</v>
      </c>
      <c r="G11" s="184" t="s">
        <v>61</v>
      </c>
      <c r="H11" s="185" t="s">
        <v>66</v>
      </c>
      <c r="I11" s="59"/>
      <c r="J11" s="58">
        <v>41.4</v>
      </c>
      <c r="K11" s="186">
        <v>3</v>
      </c>
    </row>
    <row r="12" spans="1:11" ht="31.5">
      <c r="A12" s="182" t="s">
        <v>67</v>
      </c>
      <c r="B12" s="182" t="s">
        <v>68</v>
      </c>
      <c r="C12" s="193" t="s">
        <v>47</v>
      </c>
      <c r="D12" s="196">
        <v>17.4</v>
      </c>
      <c r="E12" s="194">
        <v>66.1</v>
      </c>
      <c r="F12" s="183">
        <v>545</v>
      </c>
      <c r="G12" s="184" t="s">
        <v>69</v>
      </c>
      <c r="H12" s="185" t="s">
        <v>66</v>
      </c>
      <c r="I12" s="192" t="s">
        <v>197</v>
      </c>
      <c r="J12" s="58">
        <v>40.7</v>
      </c>
      <c r="K12" s="186">
        <v>3</v>
      </c>
    </row>
    <row r="13" spans="1:11" ht="15">
      <c r="A13" s="182" t="s">
        <v>67</v>
      </c>
      <c r="B13" s="182" t="s">
        <v>70</v>
      </c>
      <c r="C13" s="193" t="s">
        <v>44</v>
      </c>
      <c r="D13" s="196">
        <v>71.7</v>
      </c>
      <c r="E13" s="194">
        <v>120.4</v>
      </c>
      <c r="F13" s="183">
        <v>200</v>
      </c>
      <c r="G13" s="184" t="s">
        <v>69</v>
      </c>
      <c r="H13" s="185" t="s">
        <v>71</v>
      </c>
      <c r="I13" s="59"/>
      <c r="J13" s="58">
        <v>67.9</v>
      </c>
      <c r="K13" s="187">
        <v>3</v>
      </c>
    </row>
    <row r="14" spans="1:11" ht="15">
      <c r="A14" s="182" t="s">
        <v>67</v>
      </c>
      <c r="B14" s="182" t="s">
        <v>72</v>
      </c>
      <c r="C14" s="193" t="s">
        <v>44</v>
      </c>
      <c r="D14" s="196">
        <v>2</v>
      </c>
      <c r="E14" s="194">
        <v>31</v>
      </c>
      <c r="F14" s="183">
        <v>280</v>
      </c>
      <c r="G14" s="184" t="s">
        <v>69</v>
      </c>
      <c r="H14" s="185" t="s">
        <v>73</v>
      </c>
      <c r="I14" s="59"/>
      <c r="J14" s="58">
        <v>10.9</v>
      </c>
      <c r="K14" s="186">
        <v>3</v>
      </c>
    </row>
    <row r="15" spans="1:11" ht="15">
      <c r="A15" s="182" t="s">
        <v>74</v>
      </c>
      <c r="B15" s="182" t="s">
        <v>75</v>
      </c>
      <c r="C15" s="193" t="s">
        <v>47</v>
      </c>
      <c r="D15" s="197">
        <v>0</v>
      </c>
      <c r="E15" s="194">
        <v>41.4</v>
      </c>
      <c r="F15" s="183">
        <v>545</v>
      </c>
      <c r="G15" s="184" t="s">
        <v>76</v>
      </c>
      <c r="H15" s="185" t="s">
        <v>77</v>
      </c>
      <c r="I15" s="59"/>
      <c r="J15" s="58">
        <v>36.5</v>
      </c>
      <c r="K15" s="186">
        <v>3.5</v>
      </c>
    </row>
    <row r="16" spans="1:11" ht="15">
      <c r="A16" s="182" t="s">
        <v>74</v>
      </c>
      <c r="B16" s="182" t="s">
        <v>78</v>
      </c>
      <c r="C16" s="193" t="s">
        <v>44</v>
      </c>
      <c r="D16" s="196">
        <v>44.3</v>
      </c>
      <c r="E16" s="194">
        <v>91.8</v>
      </c>
      <c r="F16" s="183">
        <v>0</v>
      </c>
      <c r="G16" s="184" t="s">
        <v>76</v>
      </c>
      <c r="H16" s="185" t="s">
        <v>79</v>
      </c>
      <c r="I16" s="59"/>
      <c r="J16" s="58">
        <v>71.4</v>
      </c>
      <c r="K16" s="186">
        <v>3.5</v>
      </c>
    </row>
    <row r="17" spans="1:11" ht="15.75" thickBot="1">
      <c r="A17" s="182" t="s">
        <v>74</v>
      </c>
      <c r="B17" s="182" t="s">
        <v>80</v>
      </c>
      <c r="C17" s="193" t="s">
        <v>44</v>
      </c>
      <c r="D17" s="198">
        <v>3.7</v>
      </c>
      <c r="E17" s="194">
        <v>3.7</v>
      </c>
      <c r="F17" s="183">
        <v>545</v>
      </c>
      <c r="G17" s="184" t="s">
        <v>76</v>
      </c>
      <c r="H17" s="185" t="s">
        <v>81</v>
      </c>
      <c r="I17" s="59"/>
      <c r="J17" s="58">
        <v>11.2</v>
      </c>
      <c r="K17" s="186">
        <v>3.5</v>
      </c>
    </row>
    <row r="19" spans="2:5" ht="15">
      <c r="B19" s="188" t="s">
        <v>198</v>
      </c>
      <c r="C19" s="189"/>
      <c r="D19" s="189"/>
      <c r="E19" s="190">
        <v>48.72</v>
      </c>
    </row>
    <row r="21" ht="15">
      <c r="B21" s="188"/>
    </row>
    <row r="22" spans="1:2" ht="15">
      <c r="A22" s="191" t="s">
        <v>199</v>
      </c>
      <c r="B22" s="62" t="s">
        <v>200</v>
      </c>
    </row>
    <row r="23" ht="12.75">
      <c r="C23" s="62" t="s">
        <v>14</v>
      </c>
    </row>
    <row r="24" spans="1:2" ht="25.5">
      <c r="A24" s="61" t="s">
        <v>201</v>
      </c>
      <c r="B24" s="62" t="s">
        <v>202</v>
      </c>
    </row>
  </sheetData>
  <sheetProtection/>
  <hyperlinks>
    <hyperlink ref="C23" r:id="rId1" display="https://q1medicare.com/PartD-SearchPDPMedicare-2024PlanFinder.php?state=ny#results"/>
    <hyperlink ref="B22" r:id="rId2" display="https://www.cms.gov/medicare/coverage/prescription-drug-coverage"/>
    <hyperlink ref="B24" r:id="rId3" display="https://q1medicare.com/PartD-SearchPDPMedicare-2024PlanFinder.php?state=ny#results"/>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Silva</dc:creator>
  <cp:keywords/>
  <dc:description/>
  <cp:lastModifiedBy>Valerie Bogart</cp:lastModifiedBy>
  <cp:lastPrinted>2024-04-15T17:42:53Z</cp:lastPrinted>
  <dcterms:created xsi:type="dcterms:W3CDTF">2007-03-14T15:21:18Z</dcterms:created>
  <dcterms:modified xsi:type="dcterms:W3CDTF">2024-04-15T17:43:43Z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